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RShah\Downloads\"/>
    </mc:Choice>
  </mc:AlternateContent>
  <xr:revisionPtr revIDLastSave="0" documentId="8_{39D8A524-7BF6-4738-960F-370DD5DE1E0F}" xr6:coauthVersionLast="47" xr6:coauthVersionMax="47" xr10:uidLastSave="{00000000-0000-0000-0000-000000000000}"/>
  <bookViews>
    <workbookView xWindow="-120" yWindow="-120" windowWidth="38640" windowHeight="21120" activeTab="2" xr2:uid="{A9258988-90F8-4F5F-90B7-5E4A93B2CFBC}"/>
  </bookViews>
  <sheets>
    <sheet name="Sheet1" sheetId="2" r:id="rId1"/>
    <sheet name="Historicals" sheetId="1" r:id="rId2"/>
    <sheet name="Segmental forecast" sheetId="3" r:id="rId3"/>
  </sheets>
  <definedNames>
    <definedName name="_xlnm._FilterDatabase" localSheetId="2" hidden="1">'Segmental forecast'!$A$1:$N$189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1" l="1"/>
  <c r="I176" i="3" s="1"/>
  <c r="H176" i="3"/>
  <c r="G176" i="3"/>
  <c r="F176" i="3"/>
  <c r="E176" i="3"/>
  <c r="D176" i="3"/>
  <c r="C176" i="3"/>
  <c r="B176" i="3"/>
  <c r="I159" i="3"/>
  <c r="H159" i="3"/>
  <c r="G159" i="3"/>
  <c r="F159" i="3"/>
  <c r="E159" i="3"/>
  <c r="D159" i="3"/>
  <c r="C159" i="3"/>
  <c r="B159" i="3"/>
  <c r="I155" i="3"/>
  <c r="H155" i="3"/>
  <c r="G155" i="3"/>
  <c r="F155" i="3"/>
  <c r="E155" i="3"/>
  <c r="D155" i="3"/>
  <c r="C155" i="3"/>
  <c r="B155" i="3"/>
  <c r="I151" i="3"/>
  <c r="H151" i="3"/>
  <c r="G151" i="3"/>
  <c r="F151" i="3"/>
  <c r="E151" i="3"/>
  <c r="D151" i="3"/>
  <c r="C151" i="3"/>
  <c r="B151" i="3"/>
  <c r="I147" i="3"/>
  <c r="H147" i="3"/>
  <c r="G147" i="3"/>
  <c r="F147" i="3"/>
  <c r="E147" i="3"/>
  <c r="D147" i="3"/>
  <c r="C147" i="3"/>
  <c r="B147" i="3"/>
  <c r="I128" i="3"/>
  <c r="H128" i="3"/>
  <c r="G128" i="3"/>
  <c r="F128" i="3"/>
  <c r="E128" i="3"/>
  <c r="D128" i="3"/>
  <c r="C128" i="3"/>
  <c r="B128" i="3"/>
  <c r="I76" i="3"/>
  <c r="H76" i="3"/>
  <c r="G76" i="3"/>
  <c r="F76" i="3"/>
  <c r="E76" i="3"/>
  <c r="D76" i="3"/>
  <c r="C76" i="3"/>
  <c r="B76" i="3"/>
  <c r="I80" i="3"/>
  <c r="H80" i="3"/>
  <c r="G80" i="3"/>
  <c r="F80" i="3"/>
  <c r="E80" i="3"/>
  <c r="D80" i="3"/>
  <c r="C80" i="3"/>
  <c r="B80" i="3"/>
  <c r="I84" i="3"/>
  <c r="H84" i="3"/>
  <c r="G84" i="3"/>
  <c r="F84" i="3"/>
  <c r="E84" i="3"/>
  <c r="D84" i="3"/>
  <c r="C84" i="3"/>
  <c r="B84" i="3"/>
  <c r="I103" i="3"/>
  <c r="H103" i="3"/>
  <c r="G103" i="3"/>
  <c r="F103" i="3"/>
  <c r="E103" i="3"/>
  <c r="D103" i="3"/>
  <c r="C103" i="3"/>
  <c r="B103" i="3"/>
  <c r="I107" i="3"/>
  <c r="H107" i="3"/>
  <c r="G107" i="3"/>
  <c r="F107" i="3"/>
  <c r="E107" i="3"/>
  <c r="D107" i="3"/>
  <c r="C107" i="3"/>
  <c r="I111" i="3"/>
  <c r="H111" i="3"/>
  <c r="G111" i="3"/>
  <c r="F111" i="3"/>
  <c r="E111" i="3"/>
  <c r="D111" i="3"/>
  <c r="C111" i="3"/>
  <c r="B111" i="3"/>
  <c r="B107" i="3"/>
  <c r="I57" i="3"/>
  <c r="H57" i="3"/>
  <c r="G57" i="3"/>
  <c r="F57" i="3"/>
  <c r="E57" i="3"/>
  <c r="D57" i="3"/>
  <c r="C57" i="3"/>
  <c r="B57" i="3"/>
  <c r="I53" i="3"/>
  <c r="H53" i="3"/>
  <c r="G53" i="3"/>
  <c r="F53" i="3"/>
  <c r="E53" i="3"/>
  <c r="D53" i="3"/>
  <c r="C53" i="3"/>
  <c r="B53" i="3"/>
  <c r="I49" i="3"/>
  <c r="H49" i="3"/>
  <c r="G49" i="3"/>
  <c r="F49" i="3"/>
  <c r="E49" i="3"/>
  <c r="D49" i="3"/>
  <c r="C49" i="3"/>
  <c r="B49" i="3"/>
  <c r="H203" i="1"/>
  <c r="G203" i="1"/>
  <c r="F203" i="1"/>
  <c r="E203" i="1"/>
  <c r="D203" i="1"/>
  <c r="C203" i="1"/>
  <c r="H202" i="1"/>
  <c r="G202" i="1"/>
  <c r="F202" i="1"/>
  <c r="E202" i="1"/>
  <c r="D202" i="1"/>
  <c r="C202" i="1"/>
  <c r="H201" i="1"/>
  <c r="G201" i="1"/>
  <c r="F201" i="1"/>
  <c r="E201" i="1"/>
  <c r="D201" i="1"/>
  <c r="C201" i="1"/>
  <c r="H200" i="1"/>
  <c r="G200" i="1"/>
  <c r="F200" i="1"/>
  <c r="E200" i="1"/>
  <c r="D200" i="1"/>
  <c r="C200" i="1"/>
  <c r="H199" i="1"/>
  <c r="G199" i="1"/>
  <c r="F199" i="1"/>
  <c r="E199" i="1"/>
  <c r="D199" i="1"/>
  <c r="C199" i="1"/>
  <c r="H198" i="1"/>
  <c r="G198" i="1"/>
  <c r="F198" i="1"/>
  <c r="E198" i="1"/>
  <c r="D198" i="1"/>
  <c r="C198" i="1"/>
  <c r="H197" i="1"/>
  <c r="G197" i="1"/>
  <c r="F197" i="1"/>
  <c r="E197" i="1"/>
  <c r="D197" i="1"/>
  <c r="C197" i="1"/>
  <c r="H196" i="1"/>
  <c r="G196" i="1"/>
  <c r="F196" i="1"/>
  <c r="E196" i="1"/>
  <c r="D196" i="1"/>
  <c r="C196" i="1"/>
  <c r="H195" i="1"/>
  <c r="G195" i="1"/>
  <c r="F195" i="1"/>
  <c r="E195" i="1"/>
  <c r="D195" i="1"/>
  <c r="C195" i="1"/>
  <c r="H194" i="1"/>
  <c r="G194" i="1"/>
  <c r="F194" i="1"/>
  <c r="E194" i="1"/>
  <c r="D194" i="1"/>
  <c r="C194" i="1"/>
  <c r="H193" i="1"/>
  <c r="G193" i="1"/>
  <c r="F193" i="1"/>
  <c r="E193" i="1"/>
  <c r="D193" i="1"/>
  <c r="C193" i="1"/>
  <c r="H192" i="1"/>
  <c r="G192" i="1"/>
  <c r="F192" i="1"/>
  <c r="E192" i="1"/>
  <c r="D192" i="1"/>
  <c r="C192" i="1"/>
  <c r="H191" i="1"/>
  <c r="G191" i="1"/>
  <c r="F191" i="1"/>
  <c r="E191" i="1"/>
  <c r="D191" i="1"/>
  <c r="C191" i="1"/>
  <c r="H190" i="1"/>
  <c r="G190" i="1"/>
  <c r="F190" i="1"/>
  <c r="E190" i="1"/>
  <c r="D190" i="1"/>
  <c r="C190" i="1"/>
  <c r="H189" i="1"/>
  <c r="G189" i="1"/>
  <c r="F189" i="1"/>
  <c r="E189" i="1"/>
  <c r="D189" i="1"/>
  <c r="C189" i="1"/>
  <c r="H188" i="1"/>
  <c r="G188" i="1"/>
  <c r="F188" i="1"/>
  <c r="E188" i="1"/>
  <c r="D188" i="1"/>
  <c r="C188" i="1"/>
  <c r="H187" i="1"/>
  <c r="G187" i="1"/>
  <c r="F187" i="1"/>
  <c r="E187" i="1"/>
  <c r="D187" i="1"/>
  <c r="C187" i="1"/>
  <c r="H186" i="1"/>
  <c r="G186" i="1"/>
  <c r="F186" i="1"/>
  <c r="E186" i="1"/>
  <c r="D186" i="1"/>
  <c r="C186" i="1"/>
  <c r="H185" i="1"/>
  <c r="G185" i="1"/>
  <c r="F185" i="1"/>
  <c r="E185" i="1"/>
  <c r="D185" i="1"/>
  <c r="C185" i="1"/>
  <c r="H184" i="1"/>
  <c r="G184" i="1"/>
  <c r="F184" i="1"/>
  <c r="E184" i="1"/>
  <c r="D184" i="1"/>
  <c r="C184" i="1"/>
  <c r="H183" i="1"/>
  <c r="G183" i="1"/>
  <c r="F183" i="1"/>
  <c r="E183" i="1"/>
  <c r="D183" i="1"/>
  <c r="C183" i="1"/>
  <c r="H182" i="1"/>
  <c r="G182" i="1"/>
  <c r="F182" i="1"/>
  <c r="E182" i="1"/>
  <c r="D182" i="1"/>
  <c r="C182" i="1"/>
  <c r="H181" i="1"/>
  <c r="G181" i="1"/>
  <c r="F181" i="1"/>
  <c r="E181" i="1"/>
  <c r="D181" i="1"/>
  <c r="C181" i="1"/>
  <c r="H180" i="1"/>
  <c r="G180" i="1"/>
  <c r="F180" i="1"/>
  <c r="E180" i="1"/>
  <c r="D180" i="1"/>
  <c r="C180" i="1"/>
  <c r="H179" i="1"/>
  <c r="G179" i="1"/>
  <c r="F179" i="1"/>
  <c r="E179" i="1"/>
  <c r="D179" i="1"/>
  <c r="C179" i="1"/>
  <c r="I154" i="3" l="1"/>
  <c r="H154" i="3"/>
  <c r="H156" i="3" s="1"/>
  <c r="G154" i="3"/>
  <c r="G156" i="3" s="1"/>
  <c r="F154" i="3"/>
  <c r="F156" i="3" s="1"/>
  <c r="E154" i="3"/>
  <c r="E156" i="3" s="1"/>
  <c r="I157" i="3"/>
  <c r="I158" i="3" s="1"/>
  <c r="H157" i="3"/>
  <c r="H158" i="3" s="1"/>
  <c r="H160" i="3" s="1"/>
  <c r="G157" i="3"/>
  <c r="G158" i="3" s="1"/>
  <c r="G160" i="3" s="1"/>
  <c r="F157" i="3"/>
  <c r="F158" i="3" s="1"/>
  <c r="F160" i="3" s="1"/>
  <c r="E157" i="3"/>
  <c r="E158" i="3" s="1"/>
  <c r="E160" i="3" s="1"/>
  <c r="D157" i="3"/>
  <c r="D158" i="3" s="1"/>
  <c r="D160" i="3" s="1"/>
  <c r="C157" i="3"/>
  <c r="C158" i="3" s="1"/>
  <c r="C160" i="3" s="1"/>
  <c r="B157" i="3"/>
  <c r="B158" i="3" s="1"/>
  <c r="B160" i="3" s="1"/>
  <c r="I153" i="3"/>
  <c r="H153" i="3"/>
  <c r="G153" i="3"/>
  <c r="F153" i="3"/>
  <c r="E153" i="3"/>
  <c r="D153" i="3"/>
  <c r="D154" i="3" s="1"/>
  <c r="D156" i="3" s="1"/>
  <c r="C153" i="3"/>
  <c r="C154" i="3" s="1"/>
  <c r="C156" i="3" s="1"/>
  <c r="B153" i="3"/>
  <c r="B154" i="3" s="1"/>
  <c r="B156" i="3" s="1"/>
  <c r="I149" i="3"/>
  <c r="I150" i="3" s="1"/>
  <c r="H149" i="3"/>
  <c r="H150" i="3" s="1"/>
  <c r="H152" i="3" s="1"/>
  <c r="G149" i="3"/>
  <c r="G150" i="3" s="1"/>
  <c r="G152" i="3" s="1"/>
  <c r="F149" i="3"/>
  <c r="F150" i="3" s="1"/>
  <c r="F152" i="3" s="1"/>
  <c r="E149" i="3"/>
  <c r="E150" i="3" s="1"/>
  <c r="E152" i="3" s="1"/>
  <c r="D149" i="3"/>
  <c r="D150" i="3" s="1"/>
  <c r="D152" i="3" s="1"/>
  <c r="C149" i="3"/>
  <c r="C150" i="3" s="1"/>
  <c r="C152" i="3" s="1"/>
  <c r="B149" i="3"/>
  <c r="B150" i="3" s="1"/>
  <c r="B152" i="3" s="1"/>
  <c r="I145" i="3"/>
  <c r="I146" i="3" s="1"/>
  <c r="H145" i="3"/>
  <c r="H146" i="3" s="1"/>
  <c r="H148" i="3" s="1"/>
  <c r="G145" i="3"/>
  <c r="G146" i="3" s="1"/>
  <c r="G148" i="3" s="1"/>
  <c r="F145" i="3"/>
  <c r="F146" i="3" s="1"/>
  <c r="F148" i="3" s="1"/>
  <c r="E145" i="3"/>
  <c r="E146" i="3" s="1"/>
  <c r="E148" i="3" s="1"/>
  <c r="D145" i="3"/>
  <c r="D146" i="3" s="1"/>
  <c r="D148" i="3" s="1"/>
  <c r="C145" i="3"/>
  <c r="C146" i="3" s="1"/>
  <c r="C148" i="3" s="1"/>
  <c r="B145" i="3"/>
  <c r="B146" i="3" s="1"/>
  <c r="B148" i="3" s="1"/>
  <c r="I129" i="3"/>
  <c r="H129" i="3"/>
  <c r="G129" i="3"/>
  <c r="F129" i="3"/>
  <c r="E129" i="3"/>
  <c r="D129" i="3"/>
  <c r="C129" i="3"/>
  <c r="B129" i="3"/>
  <c r="G64" i="3"/>
  <c r="F64" i="3"/>
  <c r="B64" i="3"/>
  <c r="G113" i="3"/>
  <c r="F113" i="3"/>
  <c r="I184" i="3"/>
  <c r="H184" i="3"/>
  <c r="G184" i="3"/>
  <c r="F184" i="3"/>
  <c r="E184" i="3"/>
  <c r="D184" i="3"/>
  <c r="D186" i="3" s="1"/>
  <c r="C184" i="3"/>
  <c r="C186" i="3" s="1"/>
  <c r="B184" i="3"/>
  <c r="B186" i="3" s="1"/>
  <c r="I167" i="3"/>
  <c r="H167" i="3"/>
  <c r="G167" i="3"/>
  <c r="F167" i="3"/>
  <c r="F169" i="3" s="1"/>
  <c r="E167" i="3"/>
  <c r="E169" i="3" s="1"/>
  <c r="D167" i="3"/>
  <c r="D169" i="3" s="1"/>
  <c r="C167" i="3"/>
  <c r="B167" i="3"/>
  <c r="B168" i="3" s="1"/>
  <c r="I187" i="3"/>
  <c r="H187" i="3"/>
  <c r="H189" i="3" s="1"/>
  <c r="G187" i="3"/>
  <c r="G189" i="3" s="1"/>
  <c r="F187" i="3"/>
  <c r="E187" i="3"/>
  <c r="D187" i="3"/>
  <c r="C187" i="3"/>
  <c r="B187" i="3"/>
  <c r="I170" i="3"/>
  <c r="H170" i="3"/>
  <c r="G170" i="3"/>
  <c r="G172" i="3" s="1"/>
  <c r="F170" i="3"/>
  <c r="F172" i="3" s="1"/>
  <c r="E170" i="3"/>
  <c r="E172" i="3" s="1"/>
  <c r="D170" i="3"/>
  <c r="D172" i="3" s="1"/>
  <c r="C170" i="3"/>
  <c r="B170" i="3"/>
  <c r="I181" i="3"/>
  <c r="I182" i="3" s="1"/>
  <c r="J181" i="3" s="1"/>
  <c r="H181" i="3"/>
  <c r="G181" i="3"/>
  <c r="F181" i="3"/>
  <c r="F182" i="3" s="1"/>
  <c r="E181" i="3"/>
  <c r="E183" i="3" s="1"/>
  <c r="D181" i="3"/>
  <c r="D183" i="3" s="1"/>
  <c r="C181" i="3"/>
  <c r="B181" i="3"/>
  <c r="I164" i="3"/>
  <c r="H164" i="3"/>
  <c r="G164" i="3"/>
  <c r="F164" i="3"/>
  <c r="E164" i="3"/>
  <c r="D164" i="3"/>
  <c r="C164" i="3"/>
  <c r="B164" i="3"/>
  <c r="I174" i="3"/>
  <c r="H174" i="3"/>
  <c r="G174" i="3"/>
  <c r="F174" i="3"/>
  <c r="F175" i="3" s="1"/>
  <c r="F177" i="3" s="1"/>
  <c r="E174" i="3"/>
  <c r="D174" i="3"/>
  <c r="C174" i="3"/>
  <c r="B174" i="3"/>
  <c r="B175" i="3" s="1"/>
  <c r="B177" i="3" s="1"/>
  <c r="A173" i="3"/>
  <c r="G182" i="3"/>
  <c r="B182" i="3"/>
  <c r="I143" i="3"/>
  <c r="H143" i="3"/>
  <c r="G143" i="3"/>
  <c r="F143" i="3"/>
  <c r="E143" i="3"/>
  <c r="D143" i="3"/>
  <c r="C143" i="3"/>
  <c r="B143" i="3"/>
  <c r="A142" i="3"/>
  <c r="C171" i="3"/>
  <c r="B171" i="3"/>
  <c r="F168" i="3"/>
  <c r="E168" i="3"/>
  <c r="D168" i="3"/>
  <c r="F144" i="3"/>
  <c r="E144" i="3"/>
  <c r="G66" i="3"/>
  <c r="I136" i="3"/>
  <c r="H136" i="3"/>
  <c r="G136" i="3"/>
  <c r="F136" i="3"/>
  <c r="E136" i="3"/>
  <c r="D136" i="3"/>
  <c r="C136" i="3"/>
  <c r="B136" i="3"/>
  <c r="B137" i="3" s="1"/>
  <c r="I119" i="3"/>
  <c r="H119" i="3"/>
  <c r="G119" i="3"/>
  <c r="F119" i="3"/>
  <c r="F121" i="3" s="1"/>
  <c r="E119" i="3"/>
  <c r="E113" i="3" s="1"/>
  <c r="D119" i="3"/>
  <c r="C119" i="3"/>
  <c r="B119" i="3"/>
  <c r="I92" i="3"/>
  <c r="H92" i="3"/>
  <c r="G92" i="3"/>
  <c r="F92" i="3"/>
  <c r="E92" i="3"/>
  <c r="D92" i="3"/>
  <c r="C92" i="3"/>
  <c r="B92" i="3"/>
  <c r="B93" i="3" s="1"/>
  <c r="I65" i="3"/>
  <c r="H65" i="3"/>
  <c r="G65" i="3"/>
  <c r="F65" i="3"/>
  <c r="F66" i="3" s="1"/>
  <c r="E65" i="3"/>
  <c r="E66" i="3" s="1"/>
  <c r="D65" i="3"/>
  <c r="C65" i="3"/>
  <c r="B65" i="3"/>
  <c r="B66" i="3" s="1"/>
  <c r="I11" i="3"/>
  <c r="H11" i="3"/>
  <c r="G11" i="3"/>
  <c r="F11" i="3"/>
  <c r="E11" i="3"/>
  <c r="D11" i="3"/>
  <c r="C11" i="3"/>
  <c r="B11" i="3"/>
  <c r="I8" i="3"/>
  <c r="H8" i="3"/>
  <c r="G8" i="3"/>
  <c r="F8" i="3"/>
  <c r="E8" i="3"/>
  <c r="D8" i="3"/>
  <c r="C8" i="3"/>
  <c r="B8" i="3"/>
  <c r="B9" i="3" s="1"/>
  <c r="I117" i="3"/>
  <c r="J116" i="3" s="1"/>
  <c r="H117" i="3"/>
  <c r="G117" i="3"/>
  <c r="C117" i="3"/>
  <c r="B117" i="3"/>
  <c r="I133" i="3"/>
  <c r="H133" i="3"/>
  <c r="G133" i="3"/>
  <c r="F133" i="3"/>
  <c r="E133" i="3"/>
  <c r="D133" i="3"/>
  <c r="C133" i="3"/>
  <c r="B133" i="3"/>
  <c r="B134" i="3" s="1"/>
  <c r="I116" i="3"/>
  <c r="H116" i="3"/>
  <c r="G116" i="3"/>
  <c r="F116" i="3"/>
  <c r="F118" i="3" s="1"/>
  <c r="E116" i="3"/>
  <c r="E118" i="3" s="1"/>
  <c r="D116" i="3"/>
  <c r="D118" i="3" s="1"/>
  <c r="C116" i="3"/>
  <c r="C118" i="3" s="1"/>
  <c r="B116" i="3"/>
  <c r="B118" i="3" s="1"/>
  <c r="I89" i="3"/>
  <c r="I91" i="3" s="1"/>
  <c r="H89" i="3"/>
  <c r="G89" i="3"/>
  <c r="F89" i="3"/>
  <c r="E89" i="3"/>
  <c r="D89" i="3"/>
  <c r="C89" i="3"/>
  <c r="B89" i="3"/>
  <c r="B90" i="3" s="1"/>
  <c r="I62" i="3"/>
  <c r="H62" i="3"/>
  <c r="G62" i="3"/>
  <c r="F62" i="3"/>
  <c r="E62" i="3"/>
  <c r="D62" i="3"/>
  <c r="E63" i="3" s="1"/>
  <c r="C62" i="3"/>
  <c r="B62" i="3"/>
  <c r="B63" i="3" s="1"/>
  <c r="F69" i="3"/>
  <c r="G123" i="3"/>
  <c r="F123" i="3"/>
  <c r="E123" i="3"/>
  <c r="D123" i="3"/>
  <c r="I139" i="3"/>
  <c r="H139" i="3"/>
  <c r="G139" i="3"/>
  <c r="F139" i="3"/>
  <c r="E139" i="3"/>
  <c r="D139" i="3"/>
  <c r="C139" i="3"/>
  <c r="B139" i="3"/>
  <c r="B140" i="3" s="1"/>
  <c r="I122" i="3"/>
  <c r="H122" i="3"/>
  <c r="G122" i="3"/>
  <c r="F122" i="3"/>
  <c r="E122" i="3"/>
  <c r="D122" i="3"/>
  <c r="C122" i="3"/>
  <c r="B122" i="3"/>
  <c r="B123" i="3" s="1"/>
  <c r="I95" i="3"/>
  <c r="H95" i="3"/>
  <c r="G95" i="3"/>
  <c r="G97" i="3" s="1"/>
  <c r="F95" i="3"/>
  <c r="G96" i="3" s="1"/>
  <c r="E95" i="3"/>
  <c r="D95" i="3"/>
  <c r="D97" i="3" s="1"/>
  <c r="C95" i="3"/>
  <c r="C97" i="3" s="1"/>
  <c r="B95" i="3"/>
  <c r="B96" i="3" s="1"/>
  <c r="I68" i="3"/>
  <c r="H68" i="3"/>
  <c r="G68" i="3"/>
  <c r="F68" i="3"/>
  <c r="E68" i="3"/>
  <c r="D68" i="3"/>
  <c r="C68" i="3"/>
  <c r="B68" i="3"/>
  <c r="B69" i="3" s="1"/>
  <c r="I14" i="3"/>
  <c r="I16" i="3" s="1"/>
  <c r="H14" i="3"/>
  <c r="H16" i="3" s="1"/>
  <c r="G14" i="3"/>
  <c r="F14" i="3"/>
  <c r="E14" i="3"/>
  <c r="D14" i="3"/>
  <c r="C14" i="3"/>
  <c r="B14" i="3"/>
  <c r="B110" i="3"/>
  <c r="B112" i="3" s="1"/>
  <c r="I106" i="3"/>
  <c r="B101" i="3"/>
  <c r="B102" i="3" s="1"/>
  <c r="B104" i="3" s="1"/>
  <c r="C101" i="3"/>
  <c r="C102" i="3" s="1"/>
  <c r="C104" i="3" s="1"/>
  <c r="D101" i="3"/>
  <c r="E101" i="3"/>
  <c r="E102" i="3" s="1"/>
  <c r="E104" i="3" s="1"/>
  <c r="F101" i="3"/>
  <c r="F102" i="3" s="1"/>
  <c r="F104" i="3" s="1"/>
  <c r="G101" i="3"/>
  <c r="G102" i="3" s="1"/>
  <c r="G104" i="3" s="1"/>
  <c r="H101" i="3"/>
  <c r="H102" i="3" s="1"/>
  <c r="H104" i="3" s="1"/>
  <c r="I101" i="3"/>
  <c r="I102" i="3" s="1"/>
  <c r="C73" i="3"/>
  <c r="B73" i="3"/>
  <c r="I56" i="3"/>
  <c r="H56" i="3"/>
  <c r="H58" i="3" s="1"/>
  <c r="D48" i="3"/>
  <c r="D50" i="3" s="1"/>
  <c r="I46" i="3"/>
  <c r="J45" i="3" s="1"/>
  <c r="J46" i="3" s="1"/>
  <c r="H46" i="3"/>
  <c r="G46" i="3"/>
  <c r="B46" i="3"/>
  <c r="I126" i="3"/>
  <c r="I127" i="3" s="1"/>
  <c r="J126" i="3" s="1"/>
  <c r="H126" i="3"/>
  <c r="G126" i="3"/>
  <c r="F126" i="3"/>
  <c r="E126" i="3"/>
  <c r="D126" i="3"/>
  <c r="C126" i="3"/>
  <c r="B126" i="3"/>
  <c r="I109" i="3"/>
  <c r="H109" i="3"/>
  <c r="G109" i="3"/>
  <c r="F109" i="3"/>
  <c r="E109" i="3"/>
  <c r="D109" i="3"/>
  <c r="C109" i="3"/>
  <c r="I105" i="3"/>
  <c r="H105" i="3"/>
  <c r="H106" i="3" s="1"/>
  <c r="H108" i="3" s="1"/>
  <c r="G105" i="3"/>
  <c r="F105" i="3"/>
  <c r="E105" i="3"/>
  <c r="E106" i="3" s="1"/>
  <c r="E108" i="3" s="1"/>
  <c r="D105" i="3"/>
  <c r="D106" i="3" s="1"/>
  <c r="D108" i="3" s="1"/>
  <c r="C105" i="3"/>
  <c r="B109" i="3"/>
  <c r="B105" i="3"/>
  <c r="B106" i="3" s="1"/>
  <c r="B108" i="3" s="1"/>
  <c r="I82" i="3"/>
  <c r="H82" i="3"/>
  <c r="G82" i="3"/>
  <c r="F82" i="3"/>
  <c r="E82" i="3"/>
  <c r="D82" i="3"/>
  <c r="C82" i="3"/>
  <c r="I78" i="3"/>
  <c r="H78" i="3"/>
  <c r="G78" i="3"/>
  <c r="F78" i="3"/>
  <c r="E78" i="3"/>
  <c r="D78" i="3"/>
  <c r="C78" i="3"/>
  <c r="C79" i="3" s="1"/>
  <c r="C81" i="3" s="1"/>
  <c r="I74" i="3"/>
  <c r="H74" i="3"/>
  <c r="H75" i="3" s="1"/>
  <c r="H77" i="3" s="1"/>
  <c r="G74" i="3"/>
  <c r="G75" i="3" s="1"/>
  <c r="G77" i="3" s="1"/>
  <c r="F74" i="3"/>
  <c r="E74" i="3"/>
  <c r="D74" i="3"/>
  <c r="C74" i="3"/>
  <c r="B82" i="3"/>
  <c r="B83" i="3" s="1"/>
  <c r="B85" i="3" s="1"/>
  <c r="B78" i="3"/>
  <c r="B79" i="3" s="1"/>
  <c r="B81" i="3" s="1"/>
  <c r="B74" i="3"/>
  <c r="B75" i="3" s="1"/>
  <c r="B77" i="3" s="1"/>
  <c r="I55" i="3"/>
  <c r="H55" i="3"/>
  <c r="G55" i="3"/>
  <c r="F55" i="3"/>
  <c r="E55" i="3"/>
  <c r="D55" i="3"/>
  <c r="C55" i="3"/>
  <c r="C56" i="3" s="1"/>
  <c r="C58" i="3" s="1"/>
  <c r="I51" i="3"/>
  <c r="H51" i="3"/>
  <c r="G51" i="3"/>
  <c r="F51" i="3"/>
  <c r="E51" i="3"/>
  <c r="D51" i="3"/>
  <c r="C51" i="3"/>
  <c r="I47" i="3"/>
  <c r="H47" i="3"/>
  <c r="G47" i="3"/>
  <c r="F47" i="3"/>
  <c r="E47" i="3"/>
  <c r="D47" i="3"/>
  <c r="C47" i="3"/>
  <c r="B55" i="3"/>
  <c r="B56" i="3" s="1"/>
  <c r="B58" i="3" s="1"/>
  <c r="B51" i="3"/>
  <c r="B47" i="3"/>
  <c r="C48" i="3" s="1"/>
  <c r="I99" i="3"/>
  <c r="H99" i="3"/>
  <c r="H118" i="3" s="1"/>
  <c r="G99" i="3"/>
  <c r="G118" i="3" s="1"/>
  <c r="F99" i="3"/>
  <c r="F100" i="3" s="1"/>
  <c r="E99" i="3"/>
  <c r="E124" i="3" s="1"/>
  <c r="D99" i="3"/>
  <c r="C99" i="3"/>
  <c r="B99" i="3"/>
  <c r="B100" i="3" s="1"/>
  <c r="I72" i="3"/>
  <c r="H72" i="3"/>
  <c r="G72" i="3"/>
  <c r="F72" i="3"/>
  <c r="E72" i="3"/>
  <c r="D72" i="3"/>
  <c r="C72" i="3"/>
  <c r="B72" i="3"/>
  <c r="I45" i="3"/>
  <c r="H45" i="3"/>
  <c r="G45" i="3"/>
  <c r="F45" i="3"/>
  <c r="E45" i="3"/>
  <c r="E64" i="3" s="1"/>
  <c r="D45" i="3"/>
  <c r="D64" i="3" s="1"/>
  <c r="C45" i="3"/>
  <c r="C64" i="3" s="1"/>
  <c r="B45" i="3"/>
  <c r="B67" i="3" s="1"/>
  <c r="I3" i="3"/>
  <c r="H3" i="3"/>
  <c r="G3" i="3"/>
  <c r="F3" i="3"/>
  <c r="E3" i="3"/>
  <c r="D3" i="3"/>
  <c r="C3" i="3"/>
  <c r="B3" i="3"/>
  <c r="A125" i="3"/>
  <c r="A98" i="3"/>
  <c r="A71" i="3"/>
  <c r="B203" i="1"/>
  <c r="B202" i="1"/>
  <c r="B201" i="1"/>
  <c r="B200" i="1"/>
  <c r="B199" i="1"/>
  <c r="B198" i="1"/>
  <c r="B197" i="1"/>
  <c r="B196" i="1"/>
  <c r="B195" i="1"/>
  <c r="B194" i="1"/>
  <c r="B193" i="1"/>
  <c r="B192" i="1"/>
  <c r="B191" i="1"/>
  <c r="B190" i="1"/>
  <c r="B189" i="1"/>
  <c r="B188" i="1"/>
  <c r="B187" i="1"/>
  <c r="B186" i="1"/>
  <c r="B185" i="1"/>
  <c r="B184" i="1"/>
  <c r="B183" i="1"/>
  <c r="B182" i="1"/>
  <c r="B181" i="1"/>
  <c r="B180" i="1"/>
  <c r="B179" i="1"/>
  <c r="G96" i="1"/>
  <c r="F96" i="1"/>
  <c r="E96" i="1"/>
  <c r="D96" i="1"/>
  <c r="C96" i="1"/>
  <c r="B96" i="1"/>
  <c r="J117" i="3" l="1"/>
  <c r="K116" i="3" s="1"/>
  <c r="J182" i="3"/>
  <c r="I104" i="3"/>
  <c r="J101" i="3"/>
  <c r="J127" i="3"/>
  <c r="K126" i="3" s="1"/>
  <c r="K127" i="3" s="1"/>
  <c r="L126" i="3" s="1"/>
  <c r="L127" i="3" s="1"/>
  <c r="K45" i="3"/>
  <c r="K46" i="3" s="1"/>
  <c r="L45" i="3" s="1"/>
  <c r="I156" i="3"/>
  <c r="J153" i="3"/>
  <c r="I152" i="3"/>
  <c r="J149" i="3"/>
  <c r="K181" i="3"/>
  <c r="I108" i="3"/>
  <c r="J105" i="3"/>
  <c r="I58" i="3"/>
  <c r="J55" i="3"/>
  <c r="I148" i="3"/>
  <c r="J145" i="3"/>
  <c r="I160" i="3"/>
  <c r="J157" i="3"/>
  <c r="C50" i="3"/>
  <c r="E96" i="3"/>
  <c r="G52" i="3"/>
  <c r="G54" i="3" s="1"/>
  <c r="H52" i="3"/>
  <c r="H54" i="3" s="1"/>
  <c r="C66" i="3"/>
  <c r="B70" i="3"/>
  <c r="H5" i="3"/>
  <c r="H7" i="3" s="1"/>
  <c r="D166" i="3"/>
  <c r="E48" i="3"/>
  <c r="E50" i="3" s="1"/>
  <c r="C93" i="3"/>
  <c r="G144" i="3"/>
  <c r="E178" i="3"/>
  <c r="E180" i="3" s="1"/>
  <c r="D73" i="3"/>
  <c r="F48" i="3"/>
  <c r="F50" i="3" s="1"/>
  <c r="H169" i="3"/>
  <c r="F178" i="3"/>
  <c r="F180" i="3" s="1"/>
  <c r="G48" i="3"/>
  <c r="G50" i="3" s="1"/>
  <c r="I83" i="3"/>
  <c r="E127" i="3"/>
  <c r="G69" i="3"/>
  <c r="C140" i="3"/>
  <c r="C189" i="3"/>
  <c r="G178" i="3"/>
  <c r="G180" i="3" s="1"/>
  <c r="H90" i="3"/>
  <c r="D79" i="3"/>
  <c r="D81" i="3" s="1"/>
  <c r="I52" i="3"/>
  <c r="E9" i="3"/>
  <c r="F9" i="3"/>
  <c r="C161" i="3"/>
  <c r="C163" i="3" s="1"/>
  <c r="F137" i="3"/>
  <c r="G137" i="3"/>
  <c r="E166" i="3"/>
  <c r="H83" i="3"/>
  <c r="H85" i="3" s="1"/>
  <c r="D127" i="3"/>
  <c r="H64" i="3"/>
  <c r="E73" i="3"/>
  <c r="C4" i="3"/>
  <c r="D102" i="3"/>
  <c r="D104" i="3" s="1"/>
  <c r="C12" i="3"/>
  <c r="H165" i="3"/>
  <c r="D189" i="3"/>
  <c r="H178" i="3"/>
  <c r="C100" i="3"/>
  <c r="F106" i="3"/>
  <c r="F108" i="3" s="1"/>
  <c r="G106" i="3"/>
  <c r="G108" i="3" s="1"/>
  <c r="E79" i="3"/>
  <c r="E81" i="3" s="1"/>
  <c r="D66" i="3"/>
  <c r="I79" i="3"/>
  <c r="E100" i="3"/>
  <c r="C10" i="3"/>
  <c r="I70" i="3"/>
  <c r="G135" i="3"/>
  <c r="E189" i="3"/>
  <c r="I178" i="3"/>
  <c r="B183" i="3"/>
  <c r="D52" i="3"/>
  <c r="D54" i="3" s="1"/>
  <c r="F75" i="3"/>
  <c r="F77" i="3" s="1"/>
  <c r="H127" i="3"/>
  <c r="H135" i="3"/>
  <c r="F189" i="3"/>
  <c r="F183" i="3"/>
  <c r="I75" i="3"/>
  <c r="G90" i="3"/>
  <c r="D100" i="3"/>
  <c r="I135" i="3"/>
  <c r="C183" i="3"/>
  <c r="D75" i="3"/>
  <c r="D77" i="3" s="1"/>
  <c r="F73" i="3"/>
  <c r="H48" i="3"/>
  <c r="H50" i="3" s="1"/>
  <c r="F127" i="3"/>
  <c r="H69" i="3"/>
  <c r="D140" i="3"/>
  <c r="I59" i="3"/>
  <c r="I64" i="3"/>
  <c r="I144" i="3"/>
  <c r="J143" i="3" s="1"/>
  <c r="G73" i="3"/>
  <c r="I48" i="3"/>
  <c r="E75" i="3"/>
  <c r="E77" i="3" s="1"/>
  <c r="G127" i="3"/>
  <c r="D4" i="3"/>
  <c r="C106" i="3"/>
  <c r="C108" i="3" s="1"/>
  <c r="E91" i="3"/>
  <c r="F91" i="3"/>
  <c r="C137" i="3"/>
  <c r="C138" i="3"/>
  <c r="I169" i="3"/>
  <c r="H66" i="3"/>
  <c r="D138" i="3"/>
  <c r="D137" i="3"/>
  <c r="B165" i="3"/>
  <c r="B161" i="3"/>
  <c r="B162" i="3" s="1"/>
  <c r="B185" i="3"/>
  <c r="B178" i="3"/>
  <c r="B180" i="3" s="1"/>
  <c r="I66" i="3"/>
  <c r="J65" i="3" s="1"/>
  <c r="E138" i="3"/>
  <c r="C185" i="3"/>
  <c r="C178" i="3"/>
  <c r="C180" i="3" s="1"/>
  <c r="H172" i="3"/>
  <c r="D185" i="3"/>
  <c r="I172" i="3"/>
  <c r="D90" i="3"/>
  <c r="E186" i="3"/>
  <c r="E4" i="3"/>
  <c r="F186" i="3"/>
  <c r="I73" i="3"/>
  <c r="J72" i="3" s="1"/>
  <c r="H130" i="3"/>
  <c r="H132" i="3" s="1"/>
  <c r="I130" i="3"/>
  <c r="I132" i="3" s="1"/>
  <c r="D10" i="3"/>
  <c r="F86" i="3"/>
  <c r="F88" i="3" s="1"/>
  <c r="E97" i="3"/>
  <c r="C13" i="3"/>
  <c r="E185" i="3"/>
  <c r="F138" i="3"/>
  <c r="C16" i="3"/>
  <c r="D188" i="3"/>
  <c r="G138" i="3"/>
  <c r="D178" i="3"/>
  <c r="D180" i="3" s="1"/>
  <c r="D16" i="3"/>
  <c r="E188" i="3"/>
  <c r="C110" i="3"/>
  <c r="C112" i="3" s="1"/>
  <c r="E16" i="3"/>
  <c r="F12" i="3"/>
  <c r="G79" i="3"/>
  <c r="G81" i="3" s="1"/>
  <c r="F16" i="3"/>
  <c r="H79" i="3"/>
  <c r="H81" i="3" s="1"/>
  <c r="C123" i="3"/>
  <c r="D121" i="3"/>
  <c r="C94" i="3"/>
  <c r="F46" i="3"/>
  <c r="F110" i="3"/>
  <c r="F112" i="3" s="1"/>
  <c r="I90" i="3"/>
  <c r="J89" i="3" s="1"/>
  <c r="D175" i="3"/>
  <c r="D177" i="3" s="1"/>
  <c r="G56" i="3"/>
  <c r="G58" i="3" s="1"/>
  <c r="C96" i="3"/>
  <c r="E175" i="3"/>
  <c r="E177" i="3" s="1"/>
  <c r="D96" i="3"/>
  <c r="G91" i="3"/>
  <c r="H97" i="3"/>
  <c r="E90" i="3"/>
  <c r="F79" i="3"/>
  <c r="F81" i="3" s="1"/>
  <c r="I97" i="3"/>
  <c r="D124" i="3"/>
  <c r="F90" i="3"/>
  <c r="B113" i="3"/>
  <c r="B115" i="3" s="1"/>
  <c r="E137" i="3"/>
  <c r="D56" i="3"/>
  <c r="D58" i="3" s="1"/>
  <c r="C121" i="3"/>
  <c r="C83" i="3"/>
  <c r="C85" i="3" s="1"/>
  <c r="B59" i="3"/>
  <c r="B61" i="3" s="1"/>
  <c r="H67" i="3"/>
  <c r="F124" i="3"/>
  <c r="F63" i="3"/>
  <c r="C9" i="3"/>
  <c r="G175" i="3"/>
  <c r="G177" i="3" s="1"/>
  <c r="G161" i="3"/>
  <c r="G163" i="3" s="1"/>
  <c r="H91" i="3"/>
  <c r="C90" i="3"/>
  <c r="I69" i="3"/>
  <c r="J68" i="3" s="1"/>
  <c r="F4" i="3"/>
  <c r="B97" i="3"/>
  <c r="G10" i="3"/>
  <c r="E52" i="3"/>
  <c r="E54" i="3" s="1"/>
  <c r="E94" i="3"/>
  <c r="H166" i="3"/>
  <c r="I134" i="3"/>
  <c r="J133" i="3" s="1"/>
  <c r="J135" i="3" s="1"/>
  <c r="I10" i="3"/>
  <c r="F97" i="3"/>
  <c r="E56" i="3"/>
  <c r="E58" i="3" s="1"/>
  <c r="F56" i="3"/>
  <c r="F58" i="3" s="1"/>
  <c r="B166" i="3"/>
  <c r="G67" i="3"/>
  <c r="C169" i="3"/>
  <c r="I67" i="3"/>
  <c r="B94" i="3"/>
  <c r="F96" i="3"/>
  <c r="G59" i="3"/>
  <c r="C135" i="3"/>
  <c r="D9" i="3"/>
  <c r="H186" i="3"/>
  <c r="E171" i="3"/>
  <c r="H161" i="3"/>
  <c r="D113" i="3"/>
  <c r="E114" i="3" s="1"/>
  <c r="G141" i="3"/>
  <c r="D93" i="3"/>
  <c r="I186" i="3"/>
  <c r="I161" i="3"/>
  <c r="D110" i="3"/>
  <c r="D112" i="3" s="1"/>
  <c r="I118" i="3"/>
  <c r="I124" i="3"/>
  <c r="G115" i="3"/>
  <c r="G114" i="3"/>
  <c r="C52" i="3"/>
  <c r="C54" i="3" s="1"/>
  <c r="B52" i="3"/>
  <c r="B54" i="3" s="1"/>
  <c r="G110" i="3"/>
  <c r="G112" i="3" s="1"/>
  <c r="H63" i="3"/>
  <c r="D12" i="3"/>
  <c r="C130" i="3"/>
  <c r="H110" i="3"/>
  <c r="H112" i="3" s="1"/>
  <c r="E134" i="3"/>
  <c r="E12" i="3"/>
  <c r="F10" i="3"/>
  <c r="E83" i="3"/>
  <c r="E85" i="3" s="1"/>
  <c r="I110" i="3"/>
  <c r="G100" i="3"/>
  <c r="E130" i="3"/>
  <c r="I138" i="3"/>
  <c r="H180" i="3"/>
  <c r="B127" i="3"/>
  <c r="B141" i="3"/>
  <c r="G12" i="3"/>
  <c r="G13" i="3"/>
  <c r="B135" i="3"/>
  <c r="G83" i="3"/>
  <c r="G85" i="3" s="1"/>
  <c r="B124" i="3"/>
  <c r="H12" i="3"/>
  <c r="H13" i="3"/>
  <c r="I13" i="3"/>
  <c r="B13" i="3"/>
  <c r="G134" i="3"/>
  <c r="I137" i="3"/>
  <c r="J136" i="3" s="1"/>
  <c r="J138" i="3" s="1"/>
  <c r="D171" i="3"/>
  <c r="C172" i="3"/>
  <c r="E135" i="3"/>
  <c r="H134" i="3"/>
  <c r="G120" i="3"/>
  <c r="H96" i="3"/>
  <c r="D67" i="3"/>
  <c r="D59" i="3"/>
  <c r="G4" i="3"/>
  <c r="E141" i="3"/>
  <c r="E140" i="3"/>
  <c r="G124" i="3"/>
  <c r="E67" i="3"/>
  <c r="E59" i="3"/>
  <c r="D120" i="3"/>
  <c r="C182" i="3"/>
  <c r="F13" i="3"/>
  <c r="F141" i="3"/>
  <c r="F140" i="3"/>
  <c r="C69" i="3"/>
  <c r="C5" i="3"/>
  <c r="F94" i="3"/>
  <c r="F52" i="3"/>
  <c r="F54" i="3" s="1"/>
  <c r="C46" i="3"/>
  <c r="H140" i="3"/>
  <c r="H141" i="3"/>
  <c r="G168" i="3"/>
  <c r="E165" i="3"/>
  <c r="E161" i="3"/>
  <c r="D46" i="3"/>
  <c r="F185" i="3"/>
  <c r="E93" i="3"/>
  <c r="E86" i="3"/>
  <c r="E115" i="3"/>
  <c r="B10" i="3"/>
  <c r="E110" i="3"/>
  <c r="E112" i="3" s="1"/>
  <c r="B144" i="3"/>
  <c r="B172" i="3"/>
  <c r="F114" i="3"/>
  <c r="B48" i="3"/>
  <c r="B50" i="3" s="1"/>
  <c r="G15" i="3"/>
  <c r="G16" i="3"/>
  <c r="C134" i="3"/>
  <c r="G94" i="3"/>
  <c r="G86" i="3"/>
  <c r="C166" i="3"/>
  <c r="D134" i="3"/>
  <c r="H94" i="3"/>
  <c r="H86" i="3"/>
  <c r="E10" i="3"/>
  <c r="D83" i="3"/>
  <c r="D85" i="3" s="1"/>
  <c r="I63" i="3"/>
  <c r="J62" i="3" s="1"/>
  <c r="I94" i="3"/>
  <c r="I86" i="3"/>
  <c r="D130" i="3"/>
  <c r="F67" i="3"/>
  <c r="H138" i="3"/>
  <c r="H4" i="3"/>
  <c r="F134" i="3"/>
  <c r="G63" i="3"/>
  <c r="I4" i="3"/>
  <c r="J3" i="3" s="1"/>
  <c r="F83" i="3"/>
  <c r="F85" i="3" s="1"/>
  <c r="H100" i="3"/>
  <c r="C70" i="3"/>
  <c r="F130" i="3"/>
  <c r="H10" i="3"/>
  <c r="B121" i="3"/>
  <c r="B4" i="3"/>
  <c r="C127" i="3"/>
  <c r="I100" i="3"/>
  <c r="J99" i="3" s="1"/>
  <c r="J118" i="3" s="1"/>
  <c r="D144" i="3"/>
  <c r="G130" i="3"/>
  <c r="C124" i="3"/>
  <c r="E121" i="3"/>
  <c r="E120" i="3"/>
  <c r="H137" i="3"/>
  <c r="G121" i="3"/>
  <c r="D135" i="3"/>
  <c r="C75" i="3"/>
  <c r="C77" i="3" s="1"/>
  <c r="F70" i="3"/>
  <c r="F120" i="3"/>
  <c r="H121" i="3"/>
  <c r="G70" i="3"/>
  <c r="C67" i="3"/>
  <c r="B120" i="3"/>
  <c r="H175" i="3"/>
  <c r="H177" i="3" s="1"/>
  <c r="H183" i="3"/>
  <c r="D13" i="3"/>
  <c r="I121" i="3"/>
  <c r="F135" i="3"/>
  <c r="H70" i="3"/>
  <c r="G9" i="3"/>
  <c r="H120" i="3"/>
  <c r="H113" i="3"/>
  <c r="C120" i="3"/>
  <c r="I175" i="3"/>
  <c r="I183" i="3"/>
  <c r="C59" i="3"/>
  <c r="E13" i="3"/>
  <c r="I96" i="3"/>
  <c r="J95" i="3" s="1"/>
  <c r="H9" i="3"/>
  <c r="I120" i="3"/>
  <c r="J119" i="3" s="1"/>
  <c r="I113" i="3"/>
  <c r="B5" i="3"/>
  <c r="D94" i="3"/>
  <c r="H124" i="3"/>
  <c r="I9" i="3"/>
  <c r="J8" i="3" s="1"/>
  <c r="I5" i="3"/>
  <c r="D182" i="3"/>
  <c r="G171" i="3"/>
  <c r="H59" i="3"/>
  <c r="B169" i="3"/>
  <c r="G186" i="3"/>
  <c r="I12" i="3"/>
  <c r="J11" i="3" s="1"/>
  <c r="G140" i="3"/>
  <c r="E182" i="3"/>
  <c r="D165" i="3"/>
  <c r="D161" i="3"/>
  <c r="D15" i="3"/>
  <c r="D117" i="3"/>
  <c r="F93" i="3"/>
  <c r="B86" i="3"/>
  <c r="D5" i="3"/>
  <c r="B91" i="3"/>
  <c r="E15" i="3"/>
  <c r="I140" i="3"/>
  <c r="J139" i="3" s="1"/>
  <c r="J141" i="3" s="1"/>
  <c r="I141" i="3"/>
  <c r="E117" i="3"/>
  <c r="G93" i="3"/>
  <c r="H168" i="3"/>
  <c r="F165" i="3"/>
  <c r="F161" i="3"/>
  <c r="F166" i="3"/>
  <c r="B188" i="3"/>
  <c r="B189" i="3"/>
  <c r="C86" i="3"/>
  <c r="E5" i="3"/>
  <c r="E7" i="3" s="1"/>
  <c r="C91" i="3"/>
  <c r="F15" i="3"/>
  <c r="E46" i="3"/>
  <c r="C15" i="3"/>
  <c r="B16" i="3"/>
  <c r="F117" i="3"/>
  <c r="H93" i="3"/>
  <c r="I168" i="3"/>
  <c r="J167" i="3" s="1"/>
  <c r="G166" i="3"/>
  <c r="G165" i="3"/>
  <c r="G185" i="3"/>
  <c r="D86" i="3"/>
  <c r="F5" i="3"/>
  <c r="D91" i="3"/>
  <c r="F115" i="3"/>
  <c r="D63" i="3"/>
  <c r="C63" i="3"/>
  <c r="I93" i="3"/>
  <c r="J92" i="3" s="1"/>
  <c r="H185" i="3"/>
  <c r="C113" i="3"/>
  <c r="G5" i="3"/>
  <c r="H6" i="3" s="1"/>
  <c r="B138" i="3"/>
  <c r="G169" i="3"/>
  <c r="G183" i="3"/>
  <c r="F59" i="3"/>
  <c r="B130" i="3"/>
  <c r="I188" i="3"/>
  <c r="J187" i="3" s="1"/>
  <c r="D69" i="3"/>
  <c r="H123" i="3"/>
  <c r="D70" i="3"/>
  <c r="E69" i="3"/>
  <c r="I123" i="3"/>
  <c r="J122" i="3" s="1"/>
  <c r="E70" i="3"/>
  <c r="C141" i="3"/>
  <c r="H144" i="3"/>
  <c r="D141" i="3"/>
  <c r="H182" i="3"/>
  <c r="I189" i="3"/>
  <c r="H73" i="3"/>
  <c r="H15" i="3"/>
  <c r="I165" i="3"/>
  <c r="J164" i="3" s="1"/>
  <c r="I185" i="3"/>
  <c r="J184" i="3" s="1"/>
  <c r="I15" i="3"/>
  <c r="J14" i="3" s="1"/>
  <c r="I166" i="3"/>
  <c r="C168" i="3"/>
  <c r="H188" i="3"/>
  <c r="C188" i="3"/>
  <c r="C165" i="3"/>
  <c r="C175" i="3"/>
  <c r="C177" i="3" s="1"/>
  <c r="F188" i="3"/>
  <c r="G188" i="3"/>
  <c r="C144" i="3"/>
  <c r="F171" i="3"/>
  <c r="H171" i="3"/>
  <c r="I171" i="3"/>
  <c r="J170" i="3" s="1"/>
  <c r="B12" i="3"/>
  <c r="B15" i="3"/>
  <c r="A17" i="3"/>
  <c r="A44" i="3"/>
  <c r="H41" i="3"/>
  <c r="G41" i="3"/>
  <c r="F41" i="3"/>
  <c r="E41" i="3"/>
  <c r="D41" i="3"/>
  <c r="C41" i="3"/>
  <c r="B41" i="3"/>
  <c r="B42" i="3" s="1"/>
  <c r="I41" i="3"/>
  <c r="B39" i="3"/>
  <c r="I35" i="3"/>
  <c r="H35" i="3"/>
  <c r="G35" i="3"/>
  <c r="F35" i="3"/>
  <c r="E35" i="3"/>
  <c r="D35" i="3"/>
  <c r="C35" i="3"/>
  <c r="B35" i="3"/>
  <c r="B36" i="3" s="1"/>
  <c r="H38" i="3"/>
  <c r="G38" i="3"/>
  <c r="F38" i="3"/>
  <c r="E38" i="3"/>
  <c r="D38" i="3"/>
  <c r="C38" i="3"/>
  <c r="B38" i="3"/>
  <c r="I38" i="3"/>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I24" i="3"/>
  <c r="H24" i="3"/>
  <c r="G24" i="3"/>
  <c r="F24" i="3"/>
  <c r="E24" i="3"/>
  <c r="D24" i="3"/>
  <c r="C24" i="3"/>
  <c r="B24" i="3"/>
  <c r="B25" i="3" s="1"/>
  <c r="B20" i="3"/>
  <c r="B21" i="3" s="1"/>
  <c r="C20" i="3"/>
  <c r="C21" i="3" s="1"/>
  <c r="D20" i="3"/>
  <c r="D21" i="3" s="1"/>
  <c r="E20" i="3"/>
  <c r="F20" i="3"/>
  <c r="G20" i="3"/>
  <c r="H20" i="3"/>
  <c r="I20" i="3"/>
  <c r="I21" i="3" s="1"/>
  <c r="J20" i="3" s="1"/>
  <c r="J1" i="3"/>
  <c r="K1" i="3" s="1"/>
  <c r="L1" i="3" s="1"/>
  <c r="M1" i="3" s="1"/>
  <c r="N1" i="3" s="1"/>
  <c r="H1" i="3"/>
  <c r="G1" i="3" s="1"/>
  <c r="F1" i="3" s="1"/>
  <c r="E1" i="3" s="1"/>
  <c r="D1" i="3" s="1"/>
  <c r="C1" i="3" s="1"/>
  <c r="B1" i="3" s="1"/>
  <c r="J121" i="3" l="1"/>
  <c r="J13" i="3"/>
  <c r="J169" i="3"/>
  <c r="H179" i="3"/>
  <c r="F87" i="3"/>
  <c r="J123" i="3"/>
  <c r="K122" i="3" s="1"/>
  <c r="J124" i="3"/>
  <c r="J172" i="3"/>
  <c r="B60" i="3"/>
  <c r="J166" i="3"/>
  <c r="M126" i="3"/>
  <c r="K182" i="3"/>
  <c r="L181" i="3" s="1"/>
  <c r="L182" i="3" s="1"/>
  <c r="M181" i="3" s="1"/>
  <c r="K117" i="3"/>
  <c r="L116" i="3" s="1"/>
  <c r="J188" i="3"/>
  <c r="K187" i="3" s="1"/>
  <c r="J137" i="3"/>
  <c r="K136" i="3" s="1"/>
  <c r="K138" i="3" s="1"/>
  <c r="J66" i="3"/>
  <c r="K65" i="3" s="1"/>
  <c r="J67" i="3"/>
  <c r="J106" i="3"/>
  <c r="K105" i="3" s="1"/>
  <c r="K106" i="3" s="1"/>
  <c r="L105" i="3" s="1"/>
  <c r="L106" i="3" s="1"/>
  <c r="M105" i="3" s="1"/>
  <c r="J134" i="3"/>
  <c r="K133" i="3"/>
  <c r="J73" i="3"/>
  <c r="K72" i="3" s="1"/>
  <c r="K73" i="3" s="1"/>
  <c r="L72" i="3" s="1"/>
  <c r="L73" i="3" s="1"/>
  <c r="M72" i="3" s="1"/>
  <c r="J150" i="3"/>
  <c r="K149" i="3" s="1"/>
  <c r="J140" i="3"/>
  <c r="K139" i="3" s="1"/>
  <c r="K141" i="3" s="1"/>
  <c r="J96" i="3"/>
  <c r="K95" i="3" s="1"/>
  <c r="J97" i="3"/>
  <c r="I85" i="3"/>
  <c r="J82" i="3"/>
  <c r="I50" i="3"/>
  <c r="J47" i="3"/>
  <c r="C162" i="3"/>
  <c r="J154" i="3"/>
  <c r="K153" i="3" s="1"/>
  <c r="J21" i="3"/>
  <c r="K20" i="3" s="1"/>
  <c r="K21" i="3" s="1"/>
  <c r="L20" i="3" s="1"/>
  <c r="J63" i="3"/>
  <c r="K62" i="3" s="1"/>
  <c r="J64" i="3"/>
  <c r="J158" i="3"/>
  <c r="K157" i="3" s="1"/>
  <c r="K158" i="3" s="1"/>
  <c r="L157" i="3" s="1"/>
  <c r="L158" i="3" s="1"/>
  <c r="M157" i="3" s="1"/>
  <c r="M158" i="3" s="1"/>
  <c r="N157" i="3" s="1"/>
  <c r="N158" i="3" s="1"/>
  <c r="J144" i="3"/>
  <c r="K143" i="3" s="1"/>
  <c r="K144" i="3" s="1"/>
  <c r="L143" i="3" s="1"/>
  <c r="L144" i="3" s="1"/>
  <c r="M143" i="3" s="1"/>
  <c r="J120" i="3"/>
  <c r="K119" i="3" s="1"/>
  <c r="J171" i="3"/>
  <c r="K170" i="3" s="1"/>
  <c r="J15" i="3"/>
  <c r="K14" i="3" s="1"/>
  <c r="J16" i="3"/>
  <c r="J174" i="3"/>
  <c r="J183" i="3" s="1"/>
  <c r="I177" i="3"/>
  <c r="J4" i="3"/>
  <c r="K3" i="3" s="1"/>
  <c r="F179" i="3"/>
  <c r="I180" i="3"/>
  <c r="I112" i="3"/>
  <c r="J109" i="3"/>
  <c r="J69" i="3"/>
  <c r="K68" i="3" s="1"/>
  <c r="J70" i="3"/>
  <c r="I77" i="3"/>
  <c r="J74" i="3"/>
  <c r="I54" i="3"/>
  <c r="J51" i="3"/>
  <c r="J52" i="3" s="1"/>
  <c r="K51" i="3" s="1"/>
  <c r="K52" i="3" s="1"/>
  <c r="L51" i="3" s="1"/>
  <c r="L52" i="3" s="1"/>
  <c r="M51" i="3" s="1"/>
  <c r="J146" i="3"/>
  <c r="K145" i="3"/>
  <c r="J168" i="3"/>
  <c r="K167" i="3" s="1"/>
  <c r="J185" i="3"/>
  <c r="K184" i="3" s="1"/>
  <c r="J93" i="3"/>
  <c r="K92" i="3" s="1"/>
  <c r="J94" i="3"/>
  <c r="J9" i="3"/>
  <c r="K8" i="3" s="1"/>
  <c r="J10" i="3"/>
  <c r="I179" i="3"/>
  <c r="J178" i="3" s="1"/>
  <c r="J165" i="3"/>
  <c r="K164" i="3" s="1"/>
  <c r="I81" i="3"/>
  <c r="J78" i="3"/>
  <c r="J56" i="3"/>
  <c r="K55" i="3" s="1"/>
  <c r="J102" i="3"/>
  <c r="K101" i="3" s="1"/>
  <c r="J12" i="3"/>
  <c r="K11" i="3" s="1"/>
  <c r="I61" i="3"/>
  <c r="J100" i="3"/>
  <c r="K99" i="3" s="1"/>
  <c r="K100" i="3" s="1"/>
  <c r="L99" i="3" s="1"/>
  <c r="L100" i="3" s="1"/>
  <c r="M99" i="3" s="1"/>
  <c r="J90" i="3"/>
  <c r="K89" i="3" s="1"/>
  <c r="J91" i="3"/>
  <c r="L46" i="3"/>
  <c r="M45" i="3" s="1"/>
  <c r="G60" i="3"/>
  <c r="B163" i="3"/>
  <c r="G39" i="3"/>
  <c r="C36" i="3"/>
  <c r="D36" i="3"/>
  <c r="G29" i="3"/>
  <c r="G31" i="3" s="1"/>
  <c r="H29" i="3"/>
  <c r="H31" i="3" s="1"/>
  <c r="F21" i="3"/>
  <c r="F23" i="3" s="1"/>
  <c r="I29" i="3"/>
  <c r="J28" i="3" s="1"/>
  <c r="G179" i="3"/>
  <c r="B114" i="3"/>
  <c r="H162" i="3"/>
  <c r="H163" i="3"/>
  <c r="I39" i="3"/>
  <c r="J38" i="3" s="1"/>
  <c r="G61" i="3"/>
  <c r="I162" i="3"/>
  <c r="J161" i="3" s="1"/>
  <c r="I163" i="3"/>
  <c r="D179" i="3"/>
  <c r="C179" i="3"/>
  <c r="I131" i="3"/>
  <c r="J130" i="3" s="1"/>
  <c r="J132" i="3" s="1"/>
  <c r="D115" i="3"/>
  <c r="E179" i="3"/>
  <c r="H39" i="3"/>
  <c r="B179" i="3"/>
  <c r="C115" i="3"/>
  <c r="C114" i="3"/>
  <c r="C61" i="3"/>
  <c r="C60" i="3"/>
  <c r="C87" i="3"/>
  <c r="C88" i="3"/>
  <c r="C25" i="3"/>
  <c r="C27" i="3" s="1"/>
  <c r="H115" i="3"/>
  <c r="H114" i="3"/>
  <c r="D6" i="3"/>
  <c r="C7" i="3"/>
  <c r="C6" i="3"/>
  <c r="D25" i="3"/>
  <c r="D27" i="3" s="1"/>
  <c r="E25" i="3"/>
  <c r="E27" i="3" s="1"/>
  <c r="H60" i="3"/>
  <c r="H61" i="3"/>
  <c r="G132" i="3"/>
  <c r="G131" i="3"/>
  <c r="D132" i="3"/>
  <c r="D131" i="3"/>
  <c r="D114" i="3"/>
  <c r="I87" i="3"/>
  <c r="J86" i="3" s="1"/>
  <c r="J88" i="3" s="1"/>
  <c r="I88" i="3"/>
  <c r="I6" i="3"/>
  <c r="J5" i="3" s="1"/>
  <c r="I7" i="3"/>
  <c r="E88" i="3"/>
  <c r="E87" i="3"/>
  <c r="B132" i="3"/>
  <c r="B131" i="3"/>
  <c r="C132" i="3"/>
  <c r="C131" i="3"/>
  <c r="B87" i="3"/>
  <c r="B88" i="3"/>
  <c r="F162" i="3"/>
  <c r="F163" i="3"/>
  <c r="E132" i="3"/>
  <c r="E131" i="3"/>
  <c r="F7" i="3"/>
  <c r="F6" i="3"/>
  <c r="D88" i="3"/>
  <c r="D87" i="3"/>
  <c r="G162" i="3"/>
  <c r="E61" i="3"/>
  <c r="E60" i="3"/>
  <c r="E6" i="3"/>
  <c r="D7" i="3"/>
  <c r="B6" i="3"/>
  <c r="B7" i="3"/>
  <c r="F132" i="3"/>
  <c r="F131" i="3"/>
  <c r="H131" i="3"/>
  <c r="F29" i="3"/>
  <c r="F31" i="3" s="1"/>
  <c r="G42" i="3"/>
  <c r="F61" i="3"/>
  <c r="F60" i="3"/>
  <c r="I115" i="3"/>
  <c r="I114" i="3"/>
  <c r="J113" i="3" s="1"/>
  <c r="J115" i="3" s="1"/>
  <c r="H87" i="3"/>
  <c r="H88" i="3"/>
  <c r="E162" i="3"/>
  <c r="E163" i="3"/>
  <c r="H21" i="3"/>
  <c r="H23" i="3" s="1"/>
  <c r="I60" i="3"/>
  <c r="J59" i="3" s="1"/>
  <c r="J61" i="3" s="1"/>
  <c r="E21" i="3"/>
  <c r="E23" i="3" s="1"/>
  <c r="G6" i="3"/>
  <c r="G7" i="3"/>
  <c r="D162" i="3"/>
  <c r="D163" i="3"/>
  <c r="G88" i="3"/>
  <c r="G87" i="3"/>
  <c r="D61" i="3"/>
  <c r="D60" i="3"/>
  <c r="D23" i="3"/>
  <c r="E42" i="3"/>
  <c r="F42" i="3"/>
  <c r="H42" i="3"/>
  <c r="G21" i="3"/>
  <c r="G23" i="3" s="1"/>
  <c r="D29" i="3"/>
  <c r="D31" i="3" s="1"/>
  <c r="B31" i="3"/>
  <c r="F25" i="3"/>
  <c r="F27" i="3" s="1"/>
  <c r="H32" i="3"/>
  <c r="H36" i="3"/>
  <c r="C23" i="3"/>
  <c r="D42" i="3"/>
  <c r="E32" i="3"/>
  <c r="E36" i="3"/>
  <c r="E29" i="3"/>
  <c r="E31" i="3" s="1"/>
  <c r="B27" i="3"/>
  <c r="G25" i="3"/>
  <c r="G27" i="3" s="1"/>
  <c r="F32" i="3"/>
  <c r="F36" i="3"/>
  <c r="G32" i="3"/>
  <c r="G36" i="3"/>
  <c r="C42" i="3"/>
  <c r="H25" i="3"/>
  <c r="H27" i="3" s="1"/>
  <c r="C32" i="3"/>
  <c r="I42" i="3"/>
  <c r="J41" i="3" s="1"/>
  <c r="B23" i="3"/>
  <c r="I23" i="3"/>
  <c r="I25" i="3"/>
  <c r="B32" i="3"/>
  <c r="C29" i="3"/>
  <c r="C31" i="3" s="1"/>
  <c r="D32" i="3"/>
  <c r="I32" i="3"/>
  <c r="I36" i="3"/>
  <c r="J35" i="3" s="1"/>
  <c r="C39" i="3"/>
  <c r="D39" i="3"/>
  <c r="E39" i="3"/>
  <c r="F39" i="3"/>
  <c r="F175" i="1"/>
  <c r="F176" i="1" s="1"/>
  <c r="I172" i="1"/>
  <c r="I175" i="1" s="1"/>
  <c r="I176" i="1" s="1"/>
  <c r="H172" i="1"/>
  <c r="H175" i="1" s="1"/>
  <c r="H176" i="1" s="1"/>
  <c r="G172" i="1"/>
  <c r="G175" i="1" s="1"/>
  <c r="G176" i="1" s="1"/>
  <c r="F172" i="1"/>
  <c r="E172" i="1"/>
  <c r="E175" i="1" s="1"/>
  <c r="E176" i="1" s="1"/>
  <c r="D172" i="1"/>
  <c r="D175" i="1" s="1"/>
  <c r="D176" i="1" s="1"/>
  <c r="C172" i="1"/>
  <c r="C175" i="1" s="1"/>
  <c r="C176" i="1" s="1"/>
  <c r="B172" i="1"/>
  <c r="B175" i="1" s="1"/>
  <c r="B176" i="1" s="1"/>
  <c r="H163" i="1"/>
  <c r="H164" i="1" s="1"/>
  <c r="H165" i="1" s="1"/>
  <c r="I161" i="1"/>
  <c r="I163" i="1" s="1"/>
  <c r="H161" i="1"/>
  <c r="G161" i="1"/>
  <c r="F161" i="1"/>
  <c r="E161" i="1"/>
  <c r="D161" i="1"/>
  <c r="C161" i="1"/>
  <c r="B161" i="1"/>
  <c r="H125" i="1"/>
  <c r="I125" i="1"/>
  <c r="I150" i="1"/>
  <c r="I153" i="1" s="1"/>
  <c r="I154" i="1" s="1"/>
  <c r="H150" i="1"/>
  <c r="H153" i="1" s="1"/>
  <c r="H154" i="1" s="1"/>
  <c r="G150" i="1"/>
  <c r="G153" i="1" s="1"/>
  <c r="G154" i="1" s="1"/>
  <c r="F150" i="1"/>
  <c r="F153" i="1" s="1"/>
  <c r="F154" i="1" s="1"/>
  <c r="E150" i="1"/>
  <c r="E153" i="1" s="1"/>
  <c r="E154" i="1" s="1"/>
  <c r="D150" i="1"/>
  <c r="D153" i="1" s="1"/>
  <c r="D154" i="1" s="1"/>
  <c r="C150" i="1"/>
  <c r="C153" i="1" s="1"/>
  <c r="C154" i="1" s="1"/>
  <c r="B150" i="1"/>
  <c r="B153" i="1" s="1"/>
  <c r="B154" i="1" s="1"/>
  <c r="K172" i="3" l="1"/>
  <c r="J180" i="3"/>
  <c r="M127" i="3"/>
  <c r="N126" i="3" s="1"/>
  <c r="N127" i="3" s="1"/>
  <c r="M73" i="3"/>
  <c r="N72" i="3" s="1"/>
  <c r="N73" i="3" s="1"/>
  <c r="K12" i="3"/>
  <c r="L11" i="3" s="1"/>
  <c r="L12" i="3" s="1"/>
  <c r="M11" i="3" s="1"/>
  <c r="K13" i="3"/>
  <c r="J189" i="3"/>
  <c r="K120" i="3"/>
  <c r="L119" i="3" s="1"/>
  <c r="K121" i="3"/>
  <c r="K169" i="3"/>
  <c r="J162" i="3"/>
  <c r="K161" i="3" s="1"/>
  <c r="J163" i="3"/>
  <c r="K185" i="3"/>
  <c r="L184" i="3" s="1"/>
  <c r="L185" i="3" s="1"/>
  <c r="J186" i="3"/>
  <c r="L118" i="3"/>
  <c r="L117" i="3"/>
  <c r="M116" i="3" s="1"/>
  <c r="M118" i="3" s="1"/>
  <c r="K118" i="3"/>
  <c r="K134" i="3"/>
  <c r="L133" i="3" s="1"/>
  <c r="K135" i="3"/>
  <c r="K165" i="3"/>
  <c r="L164" i="3" s="1"/>
  <c r="K166" i="3"/>
  <c r="K123" i="3"/>
  <c r="L122" i="3" s="1"/>
  <c r="K124" i="3"/>
  <c r="M100" i="3"/>
  <c r="N99" i="3" s="1"/>
  <c r="N100" i="3" s="1"/>
  <c r="K154" i="3"/>
  <c r="L153" i="3" s="1"/>
  <c r="K102" i="3"/>
  <c r="L101" i="3" s="1"/>
  <c r="L102" i="3" s="1"/>
  <c r="M101" i="3" s="1"/>
  <c r="M102" i="3" s="1"/>
  <c r="N101" i="3" s="1"/>
  <c r="N102" i="3" s="1"/>
  <c r="J60" i="3"/>
  <c r="K59" i="3" s="1"/>
  <c r="K67" i="3"/>
  <c r="K66" i="3"/>
  <c r="L65" i="3" s="1"/>
  <c r="L21" i="3"/>
  <c r="M20" i="3" s="1"/>
  <c r="K168" i="3"/>
  <c r="L167" i="3" s="1"/>
  <c r="L169" i="3" s="1"/>
  <c r="K150" i="3"/>
  <c r="L149" i="3" s="1"/>
  <c r="K56" i="3"/>
  <c r="L55" i="3" s="1"/>
  <c r="J87" i="3"/>
  <c r="K86" i="3" s="1"/>
  <c r="K88" i="3" s="1"/>
  <c r="K137" i="3"/>
  <c r="L136" i="3" s="1"/>
  <c r="L138" i="3" s="1"/>
  <c r="K10" i="3"/>
  <c r="K9" i="3"/>
  <c r="L8" i="3" s="1"/>
  <c r="K188" i="3"/>
  <c r="L187" i="3"/>
  <c r="J42" i="3"/>
  <c r="K41" i="3" s="1"/>
  <c r="K94" i="3"/>
  <c r="K93" i="3"/>
  <c r="L92" i="3" s="1"/>
  <c r="K16" i="3"/>
  <c r="K15" i="3"/>
  <c r="L14" i="3" s="1"/>
  <c r="J39" i="3"/>
  <c r="K38" i="3"/>
  <c r="J131" i="3"/>
  <c r="K130" i="3" s="1"/>
  <c r="J114" i="3"/>
  <c r="K113" i="3" s="1"/>
  <c r="K64" i="3"/>
  <c r="K63" i="3"/>
  <c r="L62" i="3" s="1"/>
  <c r="K70" i="3"/>
  <c r="K69" i="3"/>
  <c r="L68" i="3" s="1"/>
  <c r="K91" i="3"/>
  <c r="K90" i="3"/>
  <c r="L89" i="3" s="1"/>
  <c r="K97" i="3"/>
  <c r="K96" i="3"/>
  <c r="L95" i="3" s="1"/>
  <c r="J7" i="3"/>
  <c r="J6" i="3"/>
  <c r="K5" i="3" s="1"/>
  <c r="J179" i="3"/>
  <c r="K178" i="3" s="1"/>
  <c r="J36" i="3"/>
  <c r="K35" i="3" s="1"/>
  <c r="J79" i="3"/>
  <c r="K78" i="3"/>
  <c r="J110" i="3"/>
  <c r="K109" i="3" s="1"/>
  <c r="K171" i="3"/>
  <c r="L170" i="3"/>
  <c r="L172" i="3" s="1"/>
  <c r="I31" i="3"/>
  <c r="J48" i="3"/>
  <c r="K47" i="3" s="1"/>
  <c r="K48" i="3" s="1"/>
  <c r="L47" i="3" s="1"/>
  <c r="K140" i="3"/>
  <c r="L139" i="3" s="1"/>
  <c r="L141" i="3" s="1"/>
  <c r="J29" i="3"/>
  <c r="K28" i="3" s="1"/>
  <c r="I27" i="3"/>
  <c r="J24" i="3"/>
  <c r="K146" i="3"/>
  <c r="L145" i="3" s="1"/>
  <c r="K4" i="3"/>
  <c r="L3" i="3" s="1"/>
  <c r="L4" i="3" s="1"/>
  <c r="M3" i="3" s="1"/>
  <c r="J83" i="3"/>
  <c r="K82" i="3"/>
  <c r="J75" i="3"/>
  <c r="K74" i="3" s="1"/>
  <c r="K75" i="3" s="1"/>
  <c r="L74" i="3" s="1"/>
  <c r="L75" i="3" s="1"/>
  <c r="M74" i="3" s="1"/>
  <c r="J175" i="3"/>
  <c r="K174" i="3" s="1"/>
  <c r="K186" i="3" s="1"/>
  <c r="M182" i="3"/>
  <c r="N181" i="3" s="1"/>
  <c r="M144" i="3"/>
  <c r="N143" i="3" s="1"/>
  <c r="N144" i="3" s="1"/>
  <c r="M106" i="3"/>
  <c r="N105" i="3" s="1"/>
  <c r="N106" i="3" s="1"/>
  <c r="M52" i="3"/>
  <c r="N51" i="3" s="1"/>
  <c r="N52" i="3" s="1"/>
  <c r="M46" i="3"/>
  <c r="N45" i="3" s="1"/>
  <c r="N46" i="3" s="1"/>
  <c r="G33" i="3"/>
  <c r="F33" i="3"/>
  <c r="I164" i="1"/>
  <c r="I165" i="1" s="1"/>
  <c r="E33" i="3"/>
  <c r="I33" i="3"/>
  <c r="J32" i="3" s="1"/>
  <c r="D33" i="3"/>
  <c r="B33" i="3"/>
  <c r="B164" i="1"/>
  <c r="B165" i="1" s="1"/>
  <c r="C33" i="3"/>
  <c r="H33" i="3"/>
  <c r="C164" i="1"/>
  <c r="C165" i="1" s="1"/>
  <c r="D164" i="1"/>
  <c r="D165" i="1" s="1"/>
  <c r="G164" i="1"/>
  <c r="G165" i="1" s="1"/>
  <c r="E164" i="1"/>
  <c r="E165" i="1" s="1"/>
  <c r="F164" i="1"/>
  <c r="F165" i="1" s="1"/>
  <c r="I119" i="1"/>
  <c r="H119" i="1"/>
  <c r="G119" i="1"/>
  <c r="F119" i="1"/>
  <c r="E119" i="1"/>
  <c r="D119" i="1"/>
  <c r="C119" i="1"/>
  <c r="B119" i="1"/>
  <c r="I115" i="1"/>
  <c r="H115" i="1"/>
  <c r="G115" i="1"/>
  <c r="F115" i="1"/>
  <c r="E115" i="1"/>
  <c r="D115" i="1"/>
  <c r="C115" i="1"/>
  <c r="B115" i="1"/>
  <c r="I111" i="1"/>
  <c r="H111" i="1"/>
  <c r="G111" i="1"/>
  <c r="F111" i="1"/>
  <c r="E111" i="1"/>
  <c r="D111" i="1"/>
  <c r="C111" i="1"/>
  <c r="B111" i="1"/>
  <c r="H107" i="1"/>
  <c r="H18" i="3" s="1"/>
  <c r="H34" i="3" s="1"/>
  <c r="G107" i="1"/>
  <c r="G18" i="3" s="1"/>
  <c r="F107" i="1"/>
  <c r="F18" i="3" s="1"/>
  <c r="E107" i="1"/>
  <c r="E18" i="3" s="1"/>
  <c r="E34" i="3" s="1"/>
  <c r="D107" i="1"/>
  <c r="D18" i="3" s="1"/>
  <c r="C107" i="1"/>
  <c r="C18" i="3" s="1"/>
  <c r="C34" i="3" s="1"/>
  <c r="B107" i="1"/>
  <c r="B18" i="3" s="1"/>
  <c r="I107" i="1"/>
  <c r="I18" i="3" s="1"/>
  <c r="I34" i="3" s="1"/>
  <c r="I139" i="1"/>
  <c r="I142" i="1" s="1"/>
  <c r="H139" i="1"/>
  <c r="H142" i="1" s="1"/>
  <c r="G139" i="1"/>
  <c r="G142" i="1" s="1"/>
  <c r="F139" i="1"/>
  <c r="F142" i="1" s="1"/>
  <c r="E139" i="1"/>
  <c r="E142" i="1" s="1"/>
  <c r="D139" i="1"/>
  <c r="D142" i="1" s="1"/>
  <c r="C139" i="1"/>
  <c r="C142" i="1" s="1"/>
  <c r="B139" i="1"/>
  <c r="B142" i="1" s="1"/>
  <c r="M117" i="3" l="1"/>
  <c r="N116" i="3" s="1"/>
  <c r="K60" i="3"/>
  <c r="L59" i="3" s="1"/>
  <c r="K61" i="3"/>
  <c r="K114" i="3"/>
  <c r="L113" i="3" s="1"/>
  <c r="L115" i="3" s="1"/>
  <c r="K115" i="3"/>
  <c r="K162" i="3"/>
  <c r="L161" i="3" s="1"/>
  <c r="K163" i="3"/>
  <c r="K179" i="3"/>
  <c r="L178" i="3" s="1"/>
  <c r="L179" i="3" s="1"/>
  <c r="M178" i="3" s="1"/>
  <c r="K180" i="3"/>
  <c r="L120" i="3"/>
  <c r="M119" i="3" s="1"/>
  <c r="L121" i="3"/>
  <c r="K131" i="3"/>
  <c r="L130" i="3" s="1"/>
  <c r="K132" i="3"/>
  <c r="M12" i="3"/>
  <c r="N11" i="3" s="1"/>
  <c r="M13" i="3"/>
  <c r="L13" i="3"/>
  <c r="M184" i="3"/>
  <c r="L124" i="3"/>
  <c r="L123" i="3"/>
  <c r="M122" i="3" s="1"/>
  <c r="L165" i="3"/>
  <c r="M164" i="3" s="1"/>
  <c r="L166" i="3"/>
  <c r="N117" i="3"/>
  <c r="N118" i="3"/>
  <c r="N182" i="3"/>
  <c r="L135" i="3"/>
  <c r="L134" i="3"/>
  <c r="M133" i="3" s="1"/>
  <c r="K175" i="3"/>
  <c r="L174" i="3" s="1"/>
  <c r="L183" i="3" s="1"/>
  <c r="K183" i="3"/>
  <c r="K189" i="3"/>
  <c r="L97" i="3"/>
  <c r="L96" i="3"/>
  <c r="M95" i="3"/>
  <c r="M4" i="3"/>
  <c r="N3" i="3"/>
  <c r="N4" i="3" s="1"/>
  <c r="M21" i="3"/>
  <c r="N20" i="3"/>
  <c r="N21" i="3" s="1"/>
  <c r="L140" i="3"/>
  <c r="M139" i="3" s="1"/>
  <c r="L168" i="3"/>
  <c r="M167" i="3" s="1"/>
  <c r="M169" i="3" s="1"/>
  <c r="K83" i="3"/>
  <c r="L82" i="3"/>
  <c r="L83" i="3" s="1"/>
  <c r="M82" i="3" s="1"/>
  <c r="L94" i="3"/>
  <c r="L93" i="3"/>
  <c r="M92" i="3"/>
  <c r="K87" i="3"/>
  <c r="L86" i="3" s="1"/>
  <c r="L48" i="3"/>
  <c r="M47" i="3" s="1"/>
  <c r="L56" i="3"/>
  <c r="M55" i="3" s="1"/>
  <c r="M56" i="3" s="1"/>
  <c r="N55" i="3" s="1"/>
  <c r="N56" i="3" s="1"/>
  <c r="K7" i="3"/>
  <c r="K6" i="3"/>
  <c r="L5" i="3" s="1"/>
  <c r="L171" i="3"/>
  <c r="M170" i="3" s="1"/>
  <c r="M172" i="3" s="1"/>
  <c r="L10" i="3"/>
  <c r="L9" i="3"/>
  <c r="M8" i="3"/>
  <c r="K79" i="3"/>
  <c r="L78" i="3" s="1"/>
  <c r="L154" i="3"/>
  <c r="M153" i="3" s="1"/>
  <c r="L64" i="3"/>
  <c r="L63" i="3"/>
  <c r="M62" i="3" s="1"/>
  <c r="L146" i="3"/>
  <c r="M145" i="3"/>
  <c r="M146" i="3" s="1"/>
  <c r="N145" i="3" s="1"/>
  <c r="N146" i="3" s="1"/>
  <c r="K110" i="3"/>
  <c r="L109" i="3" s="1"/>
  <c r="L16" i="3"/>
  <c r="L15" i="3"/>
  <c r="M14" i="3" s="1"/>
  <c r="L137" i="3"/>
  <c r="M136" i="3" s="1"/>
  <c r="L67" i="3"/>
  <c r="L66" i="3"/>
  <c r="M65" i="3"/>
  <c r="K42" i="3"/>
  <c r="L41" i="3"/>
  <c r="J33" i="3"/>
  <c r="K32" i="3" s="1"/>
  <c r="L150" i="3"/>
  <c r="M149" i="3" s="1"/>
  <c r="J25" i="3"/>
  <c r="K24" i="3" s="1"/>
  <c r="K29" i="3"/>
  <c r="L28" i="3" s="1"/>
  <c r="K36" i="3"/>
  <c r="L35" i="3" s="1"/>
  <c r="L70" i="3"/>
  <c r="L69" i="3"/>
  <c r="M68" i="3" s="1"/>
  <c r="L188" i="3"/>
  <c r="M187" i="3" s="1"/>
  <c r="K39" i="3"/>
  <c r="L38" i="3" s="1"/>
  <c r="L91" i="3"/>
  <c r="L90" i="3"/>
  <c r="M89" i="3" s="1"/>
  <c r="M75" i="3"/>
  <c r="N74" i="3" s="1"/>
  <c r="N75" i="3" s="1"/>
  <c r="B19" i="3"/>
  <c r="B40" i="3"/>
  <c r="B43" i="3"/>
  <c r="B37" i="3"/>
  <c r="C19" i="3"/>
  <c r="C37" i="3"/>
  <c r="C40" i="3"/>
  <c r="C43" i="3"/>
  <c r="B34" i="3"/>
  <c r="D19" i="3"/>
  <c r="D43" i="3"/>
  <c r="D40" i="3"/>
  <c r="D37" i="3"/>
  <c r="E19" i="3"/>
  <c r="E43" i="3"/>
  <c r="E37" i="3"/>
  <c r="E40" i="3"/>
  <c r="D34" i="3"/>
  <c r="F19" i="3"/>
  <c r="F43" i="3"/>
  <c r="F40" i="3"/>
  <c r="F37" i="3"/>
  <c r="G19" i="3"/>
  <c r="G43" i="3"/>
  <c r="G40" i="3"/>
  <c r="G37" i="3"/>
  <c r="H19" i="3"/>
  <c r="H43" i="3"/>
  <c r="H40" i="3"/>
  <c r="H37" i="3"/>
  <c r="I19" i="3"/>
  <c r="J18" i="3" s="1"/>
  <c r="J34" i="3" s="1"/>
  <c r="I40" i="3"/>
  <c r="I37" i="3"/>
  <c r="I43" i="3"/>
  <c r="F34" i="3"/>
  <c r="G34" i="3"/>
  <c r="H124" i="1"/>
  <c r="H131" i="1" s="1"/>
  <c r="H132" i="1" s="1"/>
  <c r="C124" i="1"/>
  <c r="I124" i="1"/>
  <c r="E124" i="1"/>
  <c r="F124" i="1"/>
  <c r="D124" i="1"/>
  <c r="B124" i="1"/>
  <c r="B131" i="1" s="1"/>
  <c r="G124" i="1"/>
  <c r="L87" i="3" l="1"/>
  <c r="M86" i="3" s="1"/>
  <c r="M88" i="3" s="1"/>
  <c r="L88" i="3"/>
  <c r="M121" i="3"/>
  <c r="M120" i="3"/>
  <c r="N119" i="3" s="1"/>
  <c r="L180" i="3"/>
  <c r="L131" i="3"/>
  <c r="M130" i="3" s="1"/>
  <c r="L132" i="3"/>
  <c r="L162" i="3"/>
  <c r="M161" i="3" s="1"/>
  <c r="L163" i="3"/>
  <c r="L114" i="3"/>
  <c r="M113" i="3" s="1"/>
  <c r="M185" i="3"/>
  <c r="N184" i="3" s="1"/>
  <c r="M179" i="3"/>
  <c r="N178" i="3" s="1"/>
  <c r="N12" i="3"/>
  <c r="N13" i="3"/>
  <c r="L60" i="3"/>
  <c r="M59" i="3" s="1"/>
  <c r="L61" i="3"/>
  <c r="M137" i="3"/>
  <c r="N136" i="3" s="1"/>
  <c r="M138" i="3"/>
  <c r="L186" i="3"/>
  <c r="M135" i="3"/>
  <c r="M134" i="3"/>
  <c r="N133" i="3" s="1"/>
  <c r="M188" i="3"/>
  <c r="N187" i="3" s="1"/>
  <c r="M166" i="3"/>
  <c r="M165" i="3"/>
  <c r="N164" i="3" s="1"/>
  <c r="M140" i="3"/>
  <c r="N139" i="3" s="1"/>
  <c r="M141" i="3"/>
  <c r="L189" i="3"/>
  <c r="M124" i="3"/>
  <c r="M123" i="3"/>
  <c r="N122" i="3" s="1"/>
  <c r="L175" i="3"/>
  <c r="M174" i="3" s="1"/>
  <c r="M183" i="3" s="1"/>
  <c r="M175" i="3"/>
  <c r="N174" i="3" s="1"/>
  <c r="L39" i="3"/>
  <c r="M38" i="3" s="1"/>
  <c r="K33" i="3"/>
  <c r="L32" i="3" s="1"/>
  <c r="M48" i="3"/>
  <c r="N47" i="3"/>
  <c r="N48" i="3" s="1"/>
  <c r="M16" i="3"/>
  <c r="M15" i="3"/>
  <c r="N14" i="3" s="1"/>
  <c r="K25" i="3"/>
  <c r="L24" i="3" s="1"/>
  <c r="M70" i="3"/>
  <c r="M69" i="3"/>
  <c r="N68" i="3" s="1"/>
  <c r="L110" i="3"/>
  <c r="M109" i="3" s="1"/>
  <c r="M87" i="3"/>
  <c r="N86" i="3"/>
  <c r="M171" i="3"/>
  <c r="N170" i="3" s="1"/>
  <c r="M91" i="3"/>
  <c r="M90" i="3"/>
  <c r="N89" i="3" s="1"/>
  <c r="M64" i="3"/>
  <c r="M63" i="3"/>
  <c r="N62" i="3" s="1"/>
  <c r="J19" i="3"/>
  <c r="K18" i="3" s="1"/>
  <c r="J37" i="3"/>
  <c r="J40" i="3"/>
  <c r="J43" i="3"/>
  <c r="M67" i="3"/>
  <c r="M66" i="3"/>
  <c r="N65" i="3" s="1"/>
  <c r="M154" i="3"/>
  <c r="N153" i="3" s="1"/>
  <c r="N154" i="3" s="1"/>
  <c r="M97" i="3"/>
  <c r="M96" i="3"/>
  <c r="N95" i="3" s="1"/>
  <c r="L79" i="3"/>
  <c r="M78" i="3"/>
  <c r="M79" i="3" s="1"/>
  <c r="N78" i="3" s="1"/>
  <c r="N79" i="3" s="1"/>
  <c r="L42" i="3"/>
  <c r="M41" i="3" s="1"/>
  <c r="M94" i="3"/>
  <c r="M93" i="3"/>
  <c r="N92" i="3" s="1"/>
  <c r="L36" i="3"/>
  <c r="M35" i="3" s="1"/>
  <c r="L29" i="3"/>
  <c r="M28" i="3" s="1"/>
  <c r="M150" i="3"/>
  <c r="N149" i="3"/>
  <c r="N150" i="3" s="1"/>
  <c r="M10" i="3"/>
  <c r="M9" i="3"/>
  <c r="N8" i="3" s="1"/>
  <c r="M83" i="3"/>
  <c r="N82" i="3" s="1"/>
  <c r="N83" i="3" s="1"/>
  <c r="L7" i="3"/>
  <c r="L6" i="3"/>
  <c r="M5" i="3" s="1"/>
  <c r="M168" i="3"/>
  <c r="N167" i="3" s="1"/>
  <c r="E131" i="1"/>
  <c r="E132" i="1" s="1"/>
  <c r="G131" i="1"/>
  <c r="G132" i="1" s="1"/>
  <c r="D131" i="1"/>
  <c r="D132" i="1" s="1"/>
  <c r="F131" i="1"/>
  <c r="F132" i="1" s="1"/>
  <c r="I131" i="1"/>
  <c r="B132" i="1" s="1"/>
  <c r="C131" i="1"/>
  <c r="C132" i="1" s="1"/>
  <c r="G97" i="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G45" i="1"/>
  <c r="F45" i="1"/>
  <c r="E45" i="1"/>
  <c r="D45" i="1"/>
  <c r="C45" i="1"/>
  <c r="B45" i="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G4" i="1"/>
  <c r="F4" i="1"/>
  <c r="F10" i="1" s="1"/>
  <c r="E4" i="1"/>
  <c r="E10" i="1" s="1"/>
  <c r="D4" i="1"/>
  <c r="D10" i="1" s="1"/>
  <c r="C4" i="1"/>
  <c r="C10" i="1" s="1"/>
  <c r="B4" i="1"/>
  <c r="B10" i="1" s="1"/>
  <c r="I4" i="1"/>
  <c r="I10" i="1" s="1"/>
  <c r="M115" i="3" l="1"/>
  <c r="M114" i="3"/>
  <c r="N113" i="3" s="1"/>
  <c r="N185" i="3"/>
  <c r="N186" i="3"/>
  <c r="N137" i="3"/>
  <c r="N138" i="3"/>
  <c r="N87" i="3"/>
  <c r="N88" i="3"/>
  <c r="N168" i="3"/>
  <c r="N169" i="3"/>
  <c r="M61" i="3"/>
  <c r="M60" i="3"/>
  <c r="N59" i="3" s="1"/>
  <c r="M131" i="3"/>
  <c r="N130" i="3" s="1"/>
  <c r="M132" i="3"/>
  <c r="M180" i="3"/>
  <c r="N120" i="3"/>
  <c r="N121" i="3"/>
  <c r="M189" i="3"/>
  <c r="M162" i="3"/>
  <c r="N161" i="3" s="1"/>
  <c r="M163" i="3"/>
  <c r="N179" i="3"/>
  <c r="N180" i="3"/>
  <c r="M186" i="3"/>
  <c r="N123" i="3"/>
  <c r="N124" i="3"/>
  <c r="N165" i="3"/>
  <c r="N166" i="3"/>
  <c r="N171" i="3"/>
  <c r="N172" i="3"/>
  <c r="N140" i="3"/>
  <c r="N141" i="3"/>
  <c r="N188" i="3"/>
  <c r="N189" i="3"/>
  <c r="N175" i="3"/>
  <c r="N183" i="3"/>
  <c r="N134" i="3"/>
  <c r="N135" i="3"/>
  <c r="K19" i="3"/>
  <c r="L18" i="3" s="1"/>
  <c r="L34" i="3" s="1"/>
  <c r="K40" i="3"/>
  <c r="K37" i="3"/>
  <c r="K43" i="3"/>
  <c r="K34" i="3"/>
  <c r="N9" i="3"/>
  <c r="N10" i="3"/>
  <c r="L25" i="3"/>
  <c r="M24" i="3" s="1"/>
  <c r="M36" i="3"/>
  <c r="N35" i="3" s="1"/>
  <c r="M42" i="3"/>
  <c r="N41" i="3" s="1"/>
  <c r="N15" i="3"/>
  <c r="N16" i="3"/>
  <c r="L33" i="3"/>
  <c r="M32" i="3" s="1"/>
  <c r="N66" i="3"/>
  <c r="N67" i="3"/>
  <c r="M110" i="3"/>
  <c r="N109" i="3" s="1"/>
  <c r="N110" i="3" s="1"/>
  <c r="M29" i="3"/>
  <c r="N28" i="3"/>
  <c r="N29" i="3" s="1"/>
  <c r="N63" i="3"/>
  <c r="N64" i="3"/>
  <c r="M39" i="3"/>
  <c r="N38" i="3" s="1"/>
  <c r="N96" i="3"/>
  <c r="N97" i="3"/>
  <c r="N69" i="3"/>
  <c r="N70" i="3"/>
  <c r="M7" i="3"/>
  <c r="M6" i="3"/>
  <c r="N5" i="3"/>
  <c r="N90" i="3"/>
  <c r="N91" i="3"/>
  <c r="N93" i="3"/>
  <c r="N94" i="3"/>
  <c r="B59" i="1"/>
  <c r="B60" i="1" s="1"/>
  <c r="C59" i="1"/>
  <c r="C60" i="1" s="1"/>
  <c r="H10" i="1"/>
  <c r="D59" i="1"/>
  <c r="D60" i="1" s="1"/>
  <c r="H59" i="1"/>
  <c r="E59" i="1"/>
  <c r="E60" i="1" s="1"/>
  <c r="F59" i="1"/>
  <c r="F60" i="1" s="1"/>
  <c r="G59" i="1"/>
  <c r="E12" i="1"/>
  <c r="E20" i="1" s="1"/>
  <c r="E143" i="1"/>
  <c r="F12" i="1"/>
  <c r="F20" i="1" s="1"/>
  <c r="F143" i="1"/>
  <c r="H12" i="1"/>
  <c r="H20" i="1" s="1"/>
  <c r="H143" i="1"/>
  <c r="I12" i="1"/>
  <c r="I20" i="1" s="1"/>
  <c r="I143" i="1"/>
  <c r="B12" i="1"/>
  <c r="B20" i="1" s="1"/>
  <c r="B143" i="1"/>
  <c r="C12" i="1"/>
  <c r="C20" i="1" s="1"/>
  <c r="C143" i="1"/>
  <c r="D12" i="1"/>
  <c r="D20" i="1" s="1"/>
  <c r="D143" i="1"/>
  <c r="E94" i="1"/>
  <c r="D94" i="1"/>
  <c r="C94" i="1"/>
  <c r="B94" i="1"/>
  <c r="F94" i="1"/>
  <c r="G94" i="1"/>
  <c r="G10" i="1"/>
  <c r="I59" i="1"/>
  <c r="I60" i="1" s="1"/>
  <c r="G60" i="1"/>
  <c r="H60" i="1"/>
  <c r="N60" i="3" l="1"/>
  <c r="N61" i="3"/>
  <c r="N162" i="3"/>
  <c r="N163" i="3"/>
  <c r="N114" i="3"/>
  <c r="N115" i="3"/>
  <c r="N131" i="3"/>
  <c r="N132" i="3"/>
  <c r="N36" i="3"/>
  <c r="M25" i="3"/>
  <c r="N24" i="3" s="1"/>
  <c r="N25" i="3" s="1"/>
  <c r="M33" i="3"/>
  <c r="N32" i="3" s="1"/>
  <c r="N39" i="3"/>
  <c r="N42" i="3"/>
  <c r="N6" i="3"/>
  <c r="N7" i="3"/>
  <c r="L19" i="3"/>
  <c r="M18" i="3" s="1"/>
  <c r="M34" i="3" s="1"/>
  <c r="L37" i="3"/>
  <c r="L40" i="3"/>
  <c r="L43" i="3"/>
  <c r="H64" i="1"/>
  <c r="H76" i="1" s="1"/>
  <c r="H94" i="1" s="1"/>
  <c r="H96" i="1" s="1"/>
  <c r="I64" i="1"/>
  <c r="I76" i="1" s="1"/>
  <c r="I94" i="1" s="1"/>
  <c r="G12" i="1"/>
  <c r="G20" i="1" s="1"/>
  <c r="G143" i="1"/>
  <c r="I95" i="1"/>
  <c r="I96" i="1" s="1"/>
  <c r="I97" i="1" s="1"/>
  <c r="H97" i="1"/>
  <c r="N33" i="3" l="1"/>
  <c r="M19" i="3"/>
  <c r="N18" i="3" s="1"/>
  <c r="M43" i="3"/>
  <c r="M40" i="3"/>
  <c r="M37" i="3"/>
  <c r="H1" i="1"/>
  <c r="G1" i="1" s="1"/>
  <c r="F1" i="1" s="1"/>
  <c r="E1" i="1" s="1"/>
  <c r="D1" i="1" s="1"/>
  <c r="C1" i="1" s="1"/>
  <c r="B1" i="1" s="1"/>
  <c r="N19" i="3" l="1"/>
  <c r="N43" i="3"/>
  <c r="N37" i="3"/>
  <c r="N40" i="3"/>
  <c r="N3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<sst xmlns="http://schemas.openxmlformats.org/spreadsheetml/2006/main" count="391" uniqueCount="145">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</sst>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49">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81897"/>
          <a:ext cx="6210007" cy="19507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19997"/>
          <a:ext cx="4038600" cy="367284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626577"/>
          <a:ext cx="1760220" cy="115062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38157"/>
          <a:ext cx="1798320" cy="115062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034497"/>
          <a:ext cx="1943100" cy="115062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185117"/>
          <a:ext cx="2727960" cy="137922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086100" y="5390857"/>
          <a:ext cx="118872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zoomScale="130" zoomScaleNormal="130" workbookViewId="0"/>
  </sheetViews>
  <sheetFormatPr defaultRowHeight="15" x14ac:dyDescent="0.25"/>
  <cols>
    <col min="1" max="1" width="176.140625" style="19" customWidth="1"/>
  </cols>
  <sheetData>
    <row r="1" spans="1:1" ht="23.25" x14ac:dyDescent="0.35">
      <c r="A1" s="18" t="s">
        <v>21</v>
      </c>
    </row>
    <row r="2" spans="1:1" x14ac:dyDescent="0.25">
      <c r="A2" s="38" t="s">
        <v>141</v>
      </c>
    </row>
    <row r="3" spans="1:1" x14ac:dyDescent="0.25">
      <c r="A3" s="20" t="s">
        <v>142</v>
      </c>
    </row>
    <row r="4" spans="1:1" x14ac:dyDescent="0.25">
      <c r="A4" s="38" t="s">
        <v>20</v>
      </c>
    </row>
    <row r="5" spans="1:1" x14ac:dyDescent="0.25">
      <c r="A5" s="19" t="s">
        <v>143</v>
      </c>
    </row>
    <row r="6" spans="1:1" x14ac:dyDescent="0.25">
      <c r="A6" s="38"/>
    </row>
    <row r="7" spans="1:1" x14ac:dyDescent="0.25">
      <c r="A7" s="38"/>
    </row>
    <row r="10" spans="1:1" x14ac:dyDescent="0.25">
      <c r="A10" s="20"/>
    </row>
    <row r="11" spans="1:1" x14ac:dyDescent="0.25">
      <c r="A11" s="20"/>
    </row>
    <row r="12" spans="1:1" x14ac:dyDescent="0.25">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topLeftCell="A121" workbookViewId="0">
      <selection activeCell="H180" sqref="H180"/>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9"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28</v>
      </c>
      <c r="B2" s="3">
        <v>30601</v>
      </c>
      <c r="C2" s="3">
        <v>32376</v>
      </c>
      <c r="D2" s="3">
        <v>34350</v>
      </c>
      <c r="E2" s="3">
        <v>36397</v>
      </c>
      <c r="F2" s="3">
        <v>39117</v>
      </c>
      <c r="G2" s="3">
        <v>37403</v>
      </c>
      <c r="H2" s="3">
        <v>44538</v>
      </c>
      <c r="I2" s="3">
        <v>46710</v>
      </c>
    </row>
    <row r="3" spans="1:9" x14ac:dyDescent="0.25">
      <c r="A3" s="23" t="s">
        <v>29</v>
      </c>
      <c r="B3" s="24">
        <v>16534</v>
      </c>
      <c r="C3" s="24">
        <v>17405</v>
      </c>
      <c r="D3" s="24">
        <v>19038</v>
      </c>
      <c r="E3" s="24">
        <v>20441</v>
      </c>
      <c r="F3" s="24">
        <v>21643</v>
      </c>
      <c r="G3" s="24">
        <v>21162</v>
      </c>
      <c r="H3" s="24">
        <v>24576</v>
      </c>
      <c r="I3" s="24">
        <v>25231</v>
      </c>
    </row>
    <row r="4" spans="1:9"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5">
      <c r="A5" s="11" t="s">
        <v>22</v>
      </c>
      <c r="B5" s="3">
        <v>3213</v>
      </c>
      <c r="C5" s="3">
        <v>3278</v>
      </c>
      <c r="D5" s="3">
        <v>3341</v>
      </c>
      <c r="E5" s="3">
        <v>3577</v>
      </c>
      <c r="F5" s="3">
        <v>3753</v>
      </c>
      <c r="G5" s="3">
        <v>3592</v>
      </c>
      <c r="H5" s="3">
        <v>3114</v>
      </c>
      <c r="I5" s="3">
        <v>3850</v>
      </c>
    </row>
    <row r="6" spans="1:9" x14ac:dyDescent="0.25">
      <c r="A6" s="11" t="s">
        <v>23</v>
      </c>
      <c r="B6" s="3">
        <v>6679</v>
      </c>
      <c r="C6" s="3">
        <v>7191</v>
      </c>
      <c r="D6" s="3">
        <v>7222</v>
      </c>
      <c r="E6" s="3">
        <v>7934</v>
      </c>
      <c r="F6" s="3">
        <v>8949</v>
      </c>
      <c r="G6" s="3">
        <v>9534</v>
      </c>
      <c r="H6" s="3">
        <v>9911</v>
      </c>
      <c r="I6" s="3">
        <v>10954</v>
      </c>
    </row>
    <row r="7" spans="1:9" x14ac:dyDescent="0.25">
      <c r="A7" s="22" t="s">
        <v>24</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25">
      <c r="A8" s="2" t="s">
        <v>25</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26</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5">
      <c r="A11" s="2" t="s">
        <v>27</v>
      </c>
      <c r="B11" s="3">
        <v>932</v>
      </c>
      <c r="C11" s="3">
        <v>863</v>
      </c>
      <c r="D11" s="3">
        <v>646</v>
      </c>
      <c r="E11" s="3">
        <v>2390.79</v>
      </c>
      <c r="F11" s="3">
        <v>772</v>
      </c>
      <c r="G11" s="3">
        <v>348</v>
      </c>
      <c r="H11" s="3">
        <v>934</v>
      </c>
      <c r="I11" s="3">
        <v>605</v>
      </c>
    </row>
    <row r="12" spans="1:9" ht="15.75" thickBot="1" x14ac:dyDescent="0.3">
      <c r="A12" s="6" t="s">
        <v>30</v>
      </c>
      <c r="B12" s="7">
        <f t="shared" ref="B12:H12" si="4">+B10-B11</f>
        <v>3273</v>
      </c>
      <c r="C12" s="7">
        <f t="shared" si="4"/>
        <v>3760</v>
      </c>
      <c r="D12" s="7">
        <f t="shared" si="4"/>
        <v>4240</v>
      </c>
      <c r="E12" s="7">
        <f t="shared" si="4"/>
        <v>1934.21</v>
      </c>
      <c r="F12" s="7">
        <f t="shared" si="4"/>
        <v>4029</v>
      </c>
      <c r="G12" s="7">
        <f t="shared" si="4"/>
        <v>2539</v>
      </c>
      <c r="H12" s="7">
        <f t="shared" si="4"/>
        <v>5727</v>
      </c>
      <c r="I12" s="7">
        <f>+I10-I11</f>
        <v>6046</v>
      </c>
    </row>
    <row r="13" spans="1:9" ht="15.75" thickTop="1" x14ac:dyDescent="0.25">
      <c r="A13" s="1" t="s">
        <v>8</v>
      </c>
    </row>
    <row r="14" spans="1:9" x14ac:dyDescent="0.25">
      <c r="A14" s="2" t="s">
        <v>6</v>
      </c>
      <c r="B14">
        <v>0</v>
      </c>
      <c r="C14">
        <v>0</v>
      </c>
      <c r="D14">
        <v>0</v>
      </c>
      <c r="E14">
        <v>0</v>
      </c>
      <c r="F14">
        <v>2.5499999999999998</v>
      </c>
      <c r="G14">
        <v>1.63</v>
      </c>
      <c r="H14">
        <v>3.64</v>
      </c>
      <c r="I14">
        <v>3.83</v>
      </c>
    </row>
    <row r="15" spans="1:9" x14ac:dyDescent="0.25">
      <c r="A15" s="2" t="s">
        <v>7</v>
      </c>
      <c r="B15">
        <v>1.85</v>
      </c>
      <c r="C15">
        <v>2.16</v>
      </c>
      <c r="D15">
        <v>2.5059100000000001</v>
      </c>
      <c r="E15">
        <v>2.3705620000000001</v>
      </c>
      <c r="F15">
        <v>2.4894959999999999</v>
      </c>
      <c r="G15">
        <v>1.81616</v>
      </c>
      <c r="H15">
        <v>3.56</v>
      </c>
      <c r="I15">
        <v>3.75</v>
      </c>
    </row>
    <row r="16" spans="1:9"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1768.8</v>
      </c>
      <c r="C18">
        <v>1742.5</v>
      </c>
      <c r="D18">
        <v>1692</v>
      </c>
      <c r="E18">
        <v>1659.1</v>
      </c>
      <c r="F18">
        <v>1618.4</v>
      </c>
      <c r="G18" s="8">
        <v>1591.6</v>
      </c>
      <c r="H18" s="8">
        <v>1609.4</v>
      </c>
      <c r="I18" s="8">
        <v>1610.8</v>
      </c>
    </row>
    <row r="20" spans="1:9" s="12" customFormat="1" x14ac:dyDescent="0.25">
      <c r="A20" s="12" t="s">
        <v>2</v>
      </c>
      <c r="B20" s="13">
        <f t="shared" ref="B20:H20" si="5">+ROUND(((B12/B18)-B15),2)</f>
        <v>0</v>
      </c>
      <c r="C20" s="13">
        <f t="shared" si="5"/>
        <v>0</v>
      </c>
      <c r="D20" s="13">
        <f t="shared" si="5"/>
        <v>0</v>
      </c>
      <c r="E20" s="13">
        <f t="shared" si="5"/>
        <v>-1.2</v>
      </c>
      <c r="F20" s="13">
        <f t="shared" si="5"/>
        <v>0</v>
      </c>
      <c r="G20" s="13">
        <f t="shared" si="5"/>
        <v>-0.22</v>
      </c>
      <c r="H20" s="13">
        <f t="shared" si="5"/>
        <v>0</v>
      </c>
      <c r="I20" s="13">
        <f>+ROUND(((I12/I18)-I15),2)</f>
        <v>0</v>
      </c>
    </row>
    <row r="22" spans="1:9" x14ac:dyDescent="0.25">
      <c r="A22" s="14" t="s">
        <v>0</v>
      </c>
      <c r="B22" s="14"/>
      <c r="C22" s="14"/>
      <c r="D22" s="14"/>
      <c r="E22" s="14"/>
      <c r="F22" s="14"/>
      <c r="G22" s="14"/>
      <c r="H22" s="14"/>
      <c r="I22" s="14"/>
    </row>
    <row r="23" spans="1:9" x14ac:dyDescent="0.25">
      <c r="A23" s="1" t="s">
        <v>31</v>
      </c>
    </row>
    <row r="24" spans="1:9" x14ac:dyDescent="0.25">
      <c r="A24" s="10" t="s">
        <v>32</v>
      </c>
      <c r="B24" s="3"/>
      <c r="C24" s="3"/>
      <c r="D24" s="3"/>
      <c r="E24" s="3"/>
      <c r="F24" s="3"/>
      <c r="G24" s="3"/>
      <c r="H24" s="3"/>
      <c r="I24" s="3"/>
    </row>
    <row r="25" spans="1:9" x14ac:dyDescent="0.25">
      <c r="A25" s="11" t="s">
        <v>33</v>
      </c>
      <c r="B25" s="3">
        <v>3852</v>
      </c>
      <c r="C25" s="3">
        <v>3138</v>
      </c>
      <c r="D25" s="3">
        <v>3808</v>
      </c>
      <c r="E25" s="3">
        <v>4249</v>
      </c>
      <c r="F25" s="3">
        <v>4466</v>
      </c>
      <c r="G25" s="3">
        <v>8348</v>
      </c>
      <c r="H25" s="3">
        <v>9889</v>
      </c>
      <c r="I25" s="3">
        <v>8574</v>
      </c>
    </row>
    <row r="26" spans="1:9" x14ac:dyDescent="0.25">
      <c r="A26" s="11" t="s">
        <v>34</v>
      </c>
      <c r="B26" s="3">
        <v>2072</v>
      </c>
      <c r="C26" s="3">
        <v>2319</v>
      </c>
      <c r="D26" s="3">
        <v>2371</v>
      </c>
      <c r="E26" s="3">
        <v>996</v>
      </c>
      <c r="F26" s="3">
        <v>197</v>
      </c>
      <c r="G26" s="3">
        <v>439</v>
      </c>
      <c r="H26" s="3">
        <v>3587</v>
      </c>
      <c r="I26" s="3">
        <v>4423</v>
      </c>
    </row>
    <row r="27" spans="1:9" x14ac:dyDescent="0.25">
      <c r="A27" s="11" t="s">
        <v>35</v>
      </c>
      <c r="B27" s="3">
        <v>3358</v>
      </c>
      <c r="C27" s="3">
        <v>3241</v>
      </c>
      <c r="D27" s="3">
        <v>3677</v>
      </c>
      <c r="E27" s="3">
        <v>3498</v>
      </c>
      <c r="F27" s="3">
        <v>4272</v>
      </c>
      <c r="G27" s="3">
        <v>2749</v>
      </c>
      <c r="H27" s="3">
        <v>4463</v>
      </c>
      <c r="I27" s="3">
        <v>4667</v>
      </c>
    </row>
    <row r="28" spans="1:9" x14ac:dyDescent="0.25">
      <c r="A28" s="11" t="s">
        <v>36</v>
      </c>
      <c r="B28" s="3">
        <v>4337</v>
      </c>
      <c r="C28" s="3">
        <v>4838</v>
      </c>
      <c r="D28" s="3">
        <v>5055</v>
      </c>
      <c r="E28" s="3">
        <v>5261</v>
      </c>
      <c r="F28" s="3">
        <v>5622</v>
      </c>
      <c r="G28" s="3">
        <v>7367</v>
      </c>
      <c r="H28" s="3">
        <v>6854</v>
      </c>
      <c r="I28" s="3">
        <v>8420</v>
      </c>
    </row>
    <row r="29" spans="1:9" x14ac:dyDescent="0.25">
      <c r="A29" s="11" t="s">
        <v>37</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38</v>
      </c>
      <c r="B31" s="3">
        <v>3011</v>
      </c>
      <c r="C31" s="3">
        <v>3520</v>
      </c>
      <c r="D31" s="3">
        <v>3989</v>
      </c>
      <c r="E31" s="3">
        <v>4454</v>
      </c>
      <c r="F31" s="3">
        <v>4744</v>
      </c>
      <c r="G31" s="3">
        <v>4866</v>
      </c>
      <c r="H31" s="3">
        <v>4904</v>
      </c>
      <c r="I31" s="3">
        <v>4791</v>
      </c>
    </row>
    <row r="32" spans="1:9" x14ac:dyDescent="0.25">
      <c r="A32" s="2" t="s">
        <v>39</v>
      </c>
      <c r="B32" s="3">
        <v>0</v>
      </c>
      <c r="C32" s="3">
        <v>0</v>
      </c>
      <c r="D32" s="3">
        <v>0</v>
      </c>
      <c r="E32" s="3">
        <v>0</v>
      </c>
      <c r="F32" s="3">
        <v>0</v>
      </c>
      <c r="G32" s="3">
        <v>3097</v>
      </c>
      <c r="H32" s="3">
        <v>3113</v>
      </c>
      <c r="I32" s="3">
        <v>2926</v>
      </c>
    </row>
    <row r="33" spans="1:9" x14ac:dyDescent="0.25">
      <c r="A33" s="2" t="s">
        <v>40</v>
      </c>
      <c r="B33" s="3">
        <v>281</v>
      </c>
      <c r="C33" s="3">
        <v>281</v>
      </c>
      <c r="D33" s="3">
        <v>283</v>
      </c>
      <c r="E33" s="3">
        <v>285</v>
      </c>
      <c r="F33" s="3">
        <v>283</v>
      </c>
      <c r="G33" s="3">
        <v>274</v>
      </c>
      <c r="H33" s="3">
        <v>269</v>
      </c>
      <c r="I33" s="3">
        <v>286</v>
      </c>
    </row>
    <row r="34" spans="1:9" x14ac:dyDescent="0.25">
      <c r="A34" s="2" t="s">
        <v>41</v>
      </c>
      <c r="B34" s="3">
        <v>131</v>
      </c>
      <c r="C34" s="3">
        <v>131</v>
      </c>
      <c r="D34" s="3">
        <v>139</v>
      </c>
      <c r="E34" s="3">
        <v>154</v>
      </c>
      <c r="F34" s="3">
        <v>154</v>
      </c>
      <c r="G34" s="3">
        <v>223</v>
      </c>
      <c r="H34" s="3">
        <v>242</v>
      </c>
      <c r="I34" s="3">
        <v>284</v>
      </c>
    </row>
    <row r="35" spans="1:9" x14ac:dyDescent="0.25">
      <c r="A35" s="2" t="s">
        <v>42</v>
      </c>
      <c r="B35" s="3">
        <v>2587</v>
      </c>
      <c r="C35" s="3">
        <v>2422</v>
      </c>
      <c r="D35" s="3">
        <v>2787</v>
      </c>
      <c r="E35" s="3">
        <v>2509</v>
      </c>
      <c r="F35" s="3">
        <v>2011</v>
      </c>
      <c r="G35" s="3">
        <v>2326</v>
      </c>
      <c r="H35" s="3">
        <v>2921</v>
      </c>
      <c r="I35" s="3">
        <v>3821</v>
      </c>
    </row>
    <row r="36" spans="1:9" ht="15.75" thickBot="1" x14ac:dyDescent="0.3">
      <c r="A36" s="6" t="s">
        <v>43</v>
      </c>
      <c r="B36" s="7">
        <f t="shared" ref="B36:H36" si="7">+SUM(B30:B35)</f>
        <v>21597</v>
      </c>
      <c r="C36" s="7">
        <f t="shared" si="7"/>
        <v>21379</v>
      </c>
      <c r="D36" s="7">
        <f t="shared" si="7"/>
        <v>23259</v>
      </c>
      <c r="E36" s="7">
        <f t="shared" si="7"/>
        <v>22536</v>
      </c>
      <c r="F36" s="7">
        <f t="shared" si="7"/>
        <v>23717</v>
      </c>
      <c r="G36" s="7">
        <f t="shared" si="7"/>
        <v>31342</v>
      </c>
      <c r="H36" s="7">
        <f t="shared" si="7"/>
        <v>37740</v>
      </c>
      <c r="I36" s="7">
        <f>+SUM(I30:I35)</f>
        <v>40321</v>
      </c>
    </row>
    <row r="37" spans="1:9" ht="15.75" thickTop="1" x14ac:dyDescent="0.25">
      <c r="A37" s="1" t="s">
        <v>44</v>
      </c>
      <c r="B37" s="3"/>
      <c r="C37" s="3"/>
      <c r="D37" s="3"/>
      <c r="E37" s="3"/>
      <c r="F37" s="3"/>
      <c r="G37" s="3"/>
      <c r="H37" s="3"/>
      <c r="I37" s="3"/>
    </row>
    <row r="38" spans="1:9" x14ac:dyDescent="0.25">
      <c r="A38" s="2" t="s">
        <v>45</v>
      </c>
      <c r="B38" s="3"/>
      <c r="C38" s="3"/>
      <c r="D38" s="3"/>
      <c r="E38" s="3"/>
      <c r="F38" s="3"/>
      <c r="G38" s="3"/>
      <c r="H38" s="3"/>
      <c r="I38" s="3"/>
    </row>
    <row r="39" spans="1:9" x14ac:dyDescent="0.25">
      <c r="A39" s="11" t="s">
        <v>46</v>
      </c>
      <c r="B39" s="3">
        <v>107</v>
      </c>
      <c r="C39" s="3">
        <v>44</v>
      </c>
      <c r="D39" s="3">
        <v>6</v>
      </c>
      <c r="E39" s="3">
        <v>6</v>
      </c>
      <c r="F39" s="3">
        <v>6</v>
      </c>
      <c r="G39" s="3">
        <v>3</v>
      </c>
      <c r="H39" s="3">
        <v>0</v>
      </c>
      <c r="I39" s="3">
        <v>500</v>
      </c>
    </row>
    <row r="40" spans="1:9" x14ac:dyDescent="0.25">
      <c r="A40" s="11" t="s">
        <v>47</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48</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49</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50</v>
      </c>
      <c r="B46" s="3">
        <v>1079</v>
      </c>
      <c r="C46" s="3">
        <v>1993</v>
      </c>
      <c r="D46" s="3">
        <v>3471</v>
      </c>
      <c r="E46" s="3">
        <v>3468</v>
      </c>
      <c r="F46" s="3">
        <v>3464</v>
      </c>
      <c r="G46" s="3">
        <v>9406</v>
      </c>
      <c r="H46" s="3">
        <v>9413</v>
      </c>
      <c r="I46" s="3">
        <v>8920</v>
      </c>
    </row>
    <row r="47" spans="1:9" x14ac:dyDescent="0.25">
      <c r="A47" s="2" t="s">
        <v>51</v>
      </c>
      <c r="B47" s="3" t="s">
        <v>144</v>
      </c>
      <c r="C47" s="3" t="s">
        <v>144</v>
      </c>
      <c r="D47" s="3" t="s">
        <v>144</v>
      </c>
      <c r="E47" s="3" t="s">
        <v>144</v>
      </c>
      <c r="F47" s="3">
        <v>0</v>
      </c>
      <c r="G47" s="3">
        <v>2913</v>
      </c>
      <c r="H47" s="3">
        <v>2931</v>
      </c>
      <c r="I47" s="3">
        <v>2777</v>
      </c>
    </row>
    <row r="48" spans="1:9" x14ac:dyDescent="0.25">
      <c r="A48" s="2" t="s">
        <v>52</v>
      </c>
      <c r="B48" s="3">
        <v>1479</v>
      </c>
      <c r="C48" s="3">
        <v>1770</v>
      </c>
      <c r="D48" s="3">
        <v>1907</v>
      </c>
      <c r="E48" s="3">
        <v>3216</v>
      </c>
      <c r="F48" s="3">
        <v>3347</v>
      </c>
      <c r="G48" s="3">
        <v>2684</v>
      </c>
      <c r="H48" s="3">
        <v>2955</v>
      </c>
      <c r="I48" s="3">
        <v>2613</v>
      </c>
    </row>
    <row r="49" spans="1:9" x14ac:dyDescent="0.25">
      <c r="A49" s="2" t="s">
        <v>53</v>
      </c>
      <c r="B49" s="3"/>
      <c r="C49" s="3"/>
      <c r="D49" s="3"/>
      <c r="E49" s="3"/>
      <c r="F49" s="3"/>
      <c r="G49" s="3"/>
      <c r="H49" s="3"/>
      <c r="I49" s="3"/>
    </row>
    <row r="50" spans="1:9" x14ac:dyDescent="0.25">
      <c r="A50" s="11" t="s">
        <v>54</v>
      </c>
      <c r="B50" s="3">
        <v>0</v>
      </c>
      <c r="C50" s="3">
        <v>0</v>
      </c>
      <c r="D50" s="3">
        <v>0</v>
      </c>
      <c r="E50" s="3">
        <v>0</v>
      </c>
      <c r="F50" s="3">
        <v>0</v>
      </c>
      <c r="G50" s="3">
        <v>0</v>
      </c>
      <c r="H50" s="3">
        <v>0</v>
      </c>
      <c r="I50" s="3">
        <v>0</v>
      </c>
    </row>
    <row r="51" spans="1:9" x14ac:dyDescent="0.25">
      <c r="A51" s="2" t="s">
        <v>55</v>
      </c>
      <c r="B51" s="3"/>
      <c r="C51" s="3"/>
      <c r="D51" s="3"/>
      <c r="E51" s="3"/>
      <c r="F51" s="3"/>
      <c r="G51" s="3"/>
      <c r="H51" s="3"/>
      <c r="I51" s="3"/>
    </row>
    <row r="52" spans="1:9" x14ac:dyDescent="0.25">
      <c r="A52" s="11" t="s">
        <v>56</v>
      </c>
      <c r="B52" s="3"/>
      <c r="C52" s="3"/>
      <c r="D52" s="3"/>
      <c r="E52" s="3"/>
      <c r="F52" s="3"/>
      <c r="G52" s="3"/>
      <c r="H52" s="3"/>
      <c r="I52" s="3"/>
    </row>
    <row r="53" spans="1:9" x14ac:dyDescent="0.25">
      <c r="A53" s="17" t="s">
        <v>57</v>
      </c>
      <c r="B53" s="3"/>
      <c r="C53" s="3"/>
      <c r="D53" s="3"/>
      <c r="E53" s="3"/>
      <c r="F53" s="3"/>
      <c r="G53" s="3"/>
      <c r="H53" s="3"/>
      <c r="I53" s="3"/>
    </row>
    <row r="54" spans="1:9" x14ac:dyDescent="0.25">
      <c r="A54" s="17" t="s">
        <v>58</v>
      </c>
      <c r="B54" s="3">
        <v>3</v>
      </c>
      <c r="C54" s="3">
        <v>3</v>
      </c>
      <c r="D54" s="3">
        <v>3</v>
      </c>
      <c r="E54" s="3">
        <v>3</v>
      </c>
      <c r="F54" s="3">
        <v>3</v>
      </c>
      <c r="G54" s="3">
        <v>3</v>
      </c>
      <c r="H54" s="3">
        <v>3</v>
      </c>
      <c r="I54" s="3">
        <v>3</v>
      </c>
    </row>
    <row r="55" spans="1:9" x14ac:dyDescent="0.25">
      <c r="A55" s="17" t="s">
        <v>59</v>
      </c>
      <c r="B55" s="3">
        <v>6773</v>
      </c>
      <c r="C55" s="3">
        <v>7786</v>
      </c>
      <c r="D55" s="3">
        <v>5710</v>
      </c>
      <c r="E55" s="3">
        <v>6384</v>
      </c>
      <c r="F55" s="3">
        <v>7163</v>
      </c>
      <c r="G55" s="3">
        <v>8299</v>
      </c>
      <c r="H55" s="3">
        <v>9965</v>
      </c>
      <c r="I55" s="3">
        <v>11484</v>
      </c>
    </row>
    <row r="56" spans="1:9" x14ac:dyDescent="0.25">
      <c r="A56" s="17" t="s">
        <v>60</v>
      </c>
      <c r="B56" s="3">
        <v>1246</v>
      </c>
      <c r="C56" s="3">
        <v>318</v>
      </c>
      <c r="D56" s="3">
        <v>-213</v>
      </c>
      <c r="E56" s="3">
        <v>-92</v>
      </c>
      <c r="F56" s="3">
        <v>231</v>
      </c>
      <c r="G56" s="3">
        <v>-56</v>
      </c>
      <c r="H56" s="3">
        <v>-380</v>
      </c>
      <c r="I56" s="3">
        <v>318</v>
      </c>
    </row>
    <row r="57" spans="1:9" x14ac:dyDescent="0.25">
      <c r="A57" s="17" t="s">
        <v>61</v>
      </c>
      <c r="B57" s="3">
        <v>4685</v>
      </c>
      <c r="C57" s="3">
        <v>4151</v>
      </c>
      <c r="D57" s="3">
        <v>6907</v>
      </c>
      <c r="E57" s="3">
        <v>3517</v>
      </c>
      <c r="F57" s="3">
        <v>1643</v>
      </c>
      <c r="G57" s="3">
        <v>-191</v>
      </c>
      <c r="H57" s="3">
        <v>3179</v>
      </c>
      <c r="I57" s="3">
        <v>3476</v>
      </c>
    </row>
    <row r="58" spans="1:9" x14ac:dyDescent="0.25">
      <c r="A58" s="4" t="s">
        <v>62</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63</v>
      </c>
      <c r="B59" s="7">
        <f t="shared" ref="B59:H59" si="10">+SUM(B45:B50)+B58</f>
        <v>21597</v>
      </c>
      <c r="C59" s="7">
        <f t="shared" si="10"/>
        <v>21379</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64</v>
      </c>
    </row>
    <row r="64" spans="1:9" s="1" customFormat="1" x14ac:dyDescent="0.25">
      <c r="A64" s="10" t="s">
        <v>65</v>
      </c>
      <c r="B64" s="9">
        <v>3273</v>
      </c>
      <c r="C64" s="9">
        <v>3760</v>
      </c>
      <c r="D64" s="9">
        <v>4240</v>
      </c>
      <c r="E64" s="9">
        <v>1933</v>
      </c>
      <c r="F64" s="9">
        <v>4029</v>
      </c>
      <c r="G64" s="9">
        <v>2539</v>
      </c>
      <c r="H64" s="9">
        <f>+H12</f>
        <v>5727</v>
      </c>
      <c r="I64" s="9">
        <f>+I12</f>
        <v>6046</v>
      </c>
    </row>
    <row r="65" spans="1:9" s="1" customFormat="1" x14ac:dyDescent="0.25">
      <c r="A65" s="2" t="s">
        <v>66</v>
      </c>
      <c r="B65" s="3"/>
      <c r="C65" s="3"/>
      <c r="D65" s="3"/>
      <c r="E65" s="3"/>
      <c r="F65" s="3"/>
      <c r="G65" s="3"/>
      <c r="H65" s="3"/>
      <c r="I65" s="3"/>
    </row>
    <row r="66" spans="1:9" x14ac:dyDescent="0.25">
      <c r="A66" s="11" t="s">
        <v>67</v>
      </c>
      <c r="B66" s="3">
        <v>606</v>
      </c>
      <c r="C66" s="3">
        <v>649</v>
      </c>
      <c r="D66" s="3">
        <v>706</v>
      </c>
      <c r="E66" s="3">
        <v>747</v>
      </c>
      <c r="F66" s="3">
        <v>705</v>
      </c>
      <c r="G66" s="3">
        <v>721</v>
      </c>
      <c r="H66" s="3">
        <v>744</v>
      </c>
      <c r="I66" s="3">
        <v>717</v>
      </c>
    </row>
    <row r="67" spans="1:9" x14ac:dyDescent="0.25">
      <c r="A67" s="11" t="s">
        <v>68</v>
      </c>
      <c r="B67" s="3">
        <v>-113</v>
      </c>
      <c r="C67" s="3">
        <v>-80</v>
      </c>
      <c r="D67" s="3">
        <v>-273</v>
      </c>
      <c r="E67" s="3">
        <v>647</v>
      </c>
      <c r="F67" s="3">
        <v>34</v>
      </c>
      <c r="G67" s="3">
        <v>-380</v>
      </c>
      <c r="H67" s="3">
        <v>-385</v>
      </c>
      <c r="I67" s="3">
        <v>-650</v>
      </c>
    </row>
    <row r="68" spans="1:9" x14ac:dyDescent="0.25">
      <c r="A68" s="11" t="s">
        <v>69</v>
      </c>
      <c r="B68" s="3">
        <v>191</v>
      </c>
      <c r="C68" s="3">
        <v>236</v>
      </c>
      <c r="D68" s="3">
        <v>215</v>
      </c>
      <c r="E68" s="3">
        <v>218</v>
      </c>
      <c r="F68" s="3">
        <v>325</v>
      </c>
      <c r="G68" s="3">
        <v>429</v>
      </c>
      <c r="H68" s="3">
        <v>611</v>
      </c>
      <c r="I68" s="3">
        <v>638</v>
      </c>
    </row>
    <row r="69" spans="1:9" x14ac:dyDescent="0.25">
      <c r="A69" s="11" t="s">
        <v>70</v>
      </c>
      <c r="B69" s="3">
        <v>43</v>
      </c>
      <c r="C69" s="3">
        <v>13</v>
      </c>
      <c r="D69" s="3">
        <v>10</v>
      </c>
      <c r="E69" s="3">
        <v>27</v>
      </c>
      <c r="F69" s="3">
        <v>15</v>
      </c>
      <c r="G69" s="3">
        <v>398</v>
      </c>
      <c r="H69" s="3">
        <v>53</v>
      </c>
      <c r="I69" s="3">
        <v>123</v>
      </c>
    </row>
    <row r="70" spans="1:9" x14ac:dyDescent="0.25">
      <c r="A70" s="11" t="s">
        <v>71</v>
      </c>
      <c r="B70" s="3">
        <v>424</v>
      </c>
      <c r="C70" s="3">
        <v>98</v>
      </c>
      <c r="D70" s="3">
        <v>-117</v>
      </c>
      <c r="E70" s="3">
        <v>-99</v>
      </c>
      <c r="F70" s="3">
        <v>233</v>
      </c>
      <c r="G70" s="3">
        <v>23</v>
      </c>
      <c r="H70" s="3">
        <v>-138</v>
      </c>
      <c r="I70" s="3">
        <v>-26</v>
      </c>
    </row>
    <row r="71" spans="1:9" x14ac:dyDescent="0.25">
      <c r="A71" s="2" t="s">
        <v>72</v>
      </c>
      <c r="B71" s="3"/>
      <c r="C71" s="3"/>
      <c r="D71" s="3"/>
      <c r="E71" s="3"/>
      <c r="F71" s="3"/>
      <c r="G71" s="3"/>
      <c r="H71" s="3"/>
      <c r="I71" s="3"/>
    </row>
    <row r="72" spans="1:9" x14ac:dyDescent="0.25">
      <c r="A72" s="11" t="s">
        <v>73</v>
      </c>
      <c r="B72" s="3">
        <v>-216</v>
      </c>
      <c r="C72" s="3">
        <v>60</v>
      </c>
      <c r="D72" s="3">
        <v>-426</v>
      </c>
      <c r="E72" s="3">
        <v>187</v>
      </c>
      <c r="F72" s="3">
        <v>-270</v>
      </c>
      <c r="G72" s="3">
        <v>1239</v>
      </c>
      <c r="H72" s="3">
        <v>-1606</v>
      </c>
      <c r="I72" s="3">
        <v>-504</v>
      </c>
    </row>
    <row r="73" spans="1:9" x14ac:dyDescent="0.25">
      <c r="A73" s="11" t="s">
        <v>74</v>
      </c>
      <c r="B73" s="3">
        <v>-621</v>
      </c>
      <c r="C73" s="3">
        <v>-590</v>
      </c>
      <c r="D73" s="3">
        <v>-231</v>
      </c>
      <c r="E73" s="3">
        <v>-255</v>
      </c>
      <c r="F73" s="3">
        <v>-490</v>
      </c>
      <c r="G73" s="3">
        <v>-1854</v>
      </c>
      <c r="H73" s="3">
        <v>507</v>
      </c>
      <c r="I73" s="3">
        <v>-1676</v>
      </c>
    </row>
    <row r="74" spans="1:9" x14ac:dyDescent="0.25">
      <c r="A74" s="11" t="s">
        <v>99</v>
      </c>
      <c r="B74" s="3">
        <v>-144</v>
      </c>
      <c r="C74" s="3">
        <v>-161</v>
      </c>
      <c r="D74" s="3">
        <v>-120</v>
      </c>
      <c r="E74" s="3">
        <v>35</v>
      </c>
      <c r="F74" s="3">
        <v>-203</v>
      </c>
      <c r="G74" s="3">
        <v>-654</v>
      </c>
      <c r="H74" s="3">
        <v>-182</v>
      </c>
      <c r="I74" s="3">
        <v>-845</v>
      </c>
    </row>
    <row r="75" spans="1:9" x14ac:dyDescent="0.25">
      <c r="A75" s="11" t="s">
        <v>98</v>
      </c>
      <c r="B75" s="3">
        <v>1237</v>
      </c>
      <c r="C75" s="3">
        <v>-586</v>
      </c>
      <c r="D75" s="3">
        <v>-158</v>
      </c>
      <c r="E75" s="3">
        <v>1515</v>
      </c>
      <c r="F75" s="3">
        <v>1525</v>
      </c>
      <c r="G75" s="3">
        <v>24</v>
      </c>
      <c r="H75" s="3">
        <v>1326</v>
      </c>
      <c r="I75" s="3">
        <v>1365</v>
      </c>
    </row>
    <row r="76" spans="1:9" x14ac:dyDescent="0.25">
      <c r="A76" s="25" t="s">
        <v>75</v>
      </c>
      <c r="B76" s="26">
        <f t="shared" ref="B76:H76" si="12">+SUM(B64:B75)</f>
        <v>4680</v>
      </c>
      <c r="C76" s="26">
        <f t="shared" si="12"/>
        <v>3399</v>
      </c>
      <c r="D76" s="26">
        <f t="shared" si="12"/>
        <v>3846</v>
      </c>
      <c r="E76" s="26">
        <f t="shared" si="12"/>
        <v>4955</v>
      </c>
      <c r="F76" s="26">
        <f t="shared" si="12"/>
        <v>5903</v>
      </c>
      <c r="G76" s="26">
        <f t="shared" si="12"/>
        <v>2485</v>
      </c>
      <c r="H76" s="26">
        <f t="shared" si="12"/>
        <v>6657</v>
      </c>
      <c r="I76" s="26">
        <f>+SUM(I64:I75)</f>
        <v>5188</v>
      </c>
    </row>
    <row r="77" spans="1:9" x14ac:dyDescent="0.25">
      <c r="A77" s="1" t="s">
        <v>76</v>
      </c>
      <c r="B77" s="3"/>
      <c r="C77" s="3"/>
      <c r="D77" s="3"/>
      <c r="E77" s="3"/>
      <c r="F77" s="3"/>
      <c r="G77" s="3"/>
      <c r="H77" s="3"/>
      <c r="I77" s="3"/>
    </row>
    <row r="78" spans="1:9" x14ac:dyDescent="0.25">
      <c r="A78" s="2" t="s">
        <v>77</v>
      </c>
      <c r="B78" s="3">
        <v>-4936</v>
      </c>
      <c r="C78" s="3">
        <v>-5367</v>
      </c>
      <c r="D78" s="3">
        <v>-5928</v>
      </c>
      <c r="E78" s="3">
        <v>-4783</v>
      </c>
      <c r="F78" s="3">
        <v>-2937</v>
      </c>
      <c r="G78" s="3">
        <v>-2426</v>
      </c>
      <c r="H78" s="3">
        <v>-9961</v>
      </c>
      <c r="I78" s="3">
        <v>-12913</v>
      </c>
    </row>
    <row r="79" spans="1:9" x14ac:dyDescent="0.25">
      <c r="A79" s="2" t="s">
        <v>78</v>
      </c>
      <c r="B79" s="3">
        <v>5721</v>
      </c>
      <c r="C79" s="3">
        <v>5310</v>
      </c>
      <c r="D79" s="3">
        <v>3623</v>
      </c>
      <c r="E79" s="3">
        <v>3613</v>
      </c>
      <c r="F79" s="3">
        <v>1715</v>
      </c>
      <c r="G79" s="3">
        <v>74</v>
      </c>
      <c r="H79" s="3">
        <v>4236</v>
      </c>
      <c r="I79" s="3">
        <v>8199</v>
      </c>
    </row>
    <row r="80" spans="1:9" x14ac:dyDescent="0.25">
      <c r="A80" s="2" t="s">
        <v>79</v>
      </c>
      <c r="B80" s="3">
        <v>3</v>
      </c>
      <c r="C80" s="3">
        <v>10</v>
      </c>
      <c r="D80" s="3">
        <v>2436</v>
      </c>
      <c r="E80" s="3">
        <v>2499</v>
      </c>
      <c r="F80" s="3">
        <v>2072</v>
      </c>
      <c r="G80" s="3">
        <v>2379</v>
      </c>
      <c r="H80" s="3">
        <v>2449</v>
      </c>
      <c r="I80" s="3">
        <v>3967</v>
      </c>
    </row>
    <row r="81" spans="1:9" x14ac:dyDescent="0.25">
      <c r="A81" s="2" t="s">
        <v>14</v>
      </c>
      <c r="B81" s="3">
        <v>-963</v>
      </c>
      <c r="C81" s="3">
        <v>-1143</v>
      </c>
      <c r="D81" s="3">
        <v>-1105</v>
      </c>
      <c r="E81" s="3">
        <v>-1028</v>
      </c>
      <c r="F81" s="3">
        <v>-1119</v>
      </c>
      <c r="G81" s="3">
        <v>-1086</v>
      </c>
      <c r="H81" s="3">
        <v>-695</v>
      </c>
      <c r="I81" s="3">
        <v>-758</v>
      </c>
    </row>
    <row r="82" spans="1:9" x14ac:dyDescent="0.25">
      <c r="A82" s="2" t="s">
        <v>80</v>
      </c>
      <c r="B82" s="3">
        <v>0</v>
      </c>
      <c r="C82" s="3">
        <v>156</v>
      </c>
      <c r="D82" s="3">
        <v>-34</v>
      </c>
      <c r="E82" s="3">
        <v>-25</v>
      </c>
      <c r="F82" s="3">
        <v>5</v>
      </c>
      <c r="G82" s="3">
        <v>31</v>
      </c>
      <c r="H82" s="3">
        <v>171</v>
      </c>
      <c r="I82" s="3">
        <v>-19</v>
      </c>
    </row>
    <row r="83" spans="1:9" x14ac:dyDescent="0.25">
      <c r="A83" s="27" t="s">
        <v>81</v>
      </c>
      <c r="B83" s="26">
        <f t="shared" ref="B83:H83" si="13">+SUM(B78:B82)</f>
        <v>-175</v>
      </c>
      <c r="C83" s="26">
        <f t="shared" si="13"/>
        <v>-1034</v>
      </c>
      <c r="D83" s="26">
        <f t="shared" si="13"/>
        <v>-1008</v>
      </c>
      <c r="E83" s="26">
        <f t="shared" si="13"/>
        <v>276</v>
      </c>
      <c r="F83" s="26">
        <f t="shared" si="13"/>
        <v>-264</v>
      </c>
      <c r="G83" s="26">
        <f t="shared" si="13"/>
        <v>-1028</v>
      </c>
      <c r="H83" s="26">
        <f t="shared" si="13"/>
        <v>-3800</v>
      </c>
      <c r="I83" s="26">
        <f>+SUM(I78:I82)</f>
        <v>-1524</v>
      </c>
    </row>
    <row r="84" spans="1:9" x14ac:dyDescent="0.25">
      <c r="A84" s="1" t="s">
        <v>82</v>
      </c>
      <c r="B84" s="3"/>
      <c r="C84" s="3"/>
      <c r="D84" s="3"/>
      <c r="E84" s="3"/>
      <c r="F84" s="3"/>
      <c r="G84" s="3"/>
      <c r="H84" s="3"/>
      <c r="I84" s="3"/>
    </row>
    <row r="85" spans="1:9" x14ac:dyDescent="0.25">
      <c r="A85" s="2" t="s">
        <v>83</v>
      </c>
      <c r="B85" s="3"/>
      <c r="C85" s="3">
        <v>981</v>
      </c>
      <c r="D85" s="3">
        <v>1809</v>
      </c>
      <c r="E85" s="3">
        <v>13</v>
      </c>
      <c r="F85" s="3"/>
      <c r="G85" s="3">
        <v>6134</v>
      </c>
      <c r="H85" s="3">
        <v>0</v>
      </c>
      <c r="I85" s="3">
        <v>0</v>
      </c>
    </row>
    <row r="86" spans="1:9" x14ac:dyDescent="0.25">
      <c r="A86" s="2" t="s">
        <v>84</v>
      </c>
      <c r="B86" s="3">
        <v>-63</v>
      </c>
      <c r="C86" s="3">
        <v>0</v>
      </c>
      <c r="D86" s="3">
        <v>0</v>
      </c>
      <c r="E86" s="3">
        <v>0</v>
      </c>
      <c r="F86" s="3">
        <v>-325</v>
      </c>
      <c r="G86" s="3">
        <v>49</v>
      </c>
      <c r="H86" s="3">
        <v>-52</v>
      </c>
      <c r="I86" s="3">
        <v>15</v>
      </c>
    </row>
    <row r="87" spans="1:9" x14ac:dyDescent="0.25">
      <c r="A87" s="2" t="s">
        <v>85</v>
      </c>
      <c r="B87" s="3">
        <v>-26</v>
      </c>
      <c r="C87" s="3">
        <v>-180</v>
      </c>
      <c r="D87" s="3">
        <v>-44</v>
      </c>
      <c r="E87" s="3">
        <v>-6</v>
      </c>
      <c r="F87" s="3">
        <v>-6</v>
      </c>
      <c r="G87" s="3">
        <v>-6</v>
      </c>
      <c r="H87" s="3">
        <v>-197</v>
      </c>
      <c r="I87" s="3">
        <v>0</v>
      </c>
    </row>
    <row r="88" spans="1:9" x14ac:dyDescent="0.25">
      <c r="A88" s="2" t="s">
        <v>86</v>
      </c>
      <c r="B88" s="3">
        <v>514</v>
      </c>
      <c r="C88" s="3">
        <v>507</v>
      </c>
      <c r="D88" s="3">
        <v>489</v>
      </c>
      <c r="E88" s="3">
        <v>733</v>
      </c>
      <c r="F88" s="3">
        <v>700</v>
      </c>
      <c r="G88" s="3">
        <v>885</v>
      </c>
      <c r="H88" s="3">
        <v>1172</v>
      </c>
      <c r="I88" s="3">
        <v>1151</v>
      </c>
    </row>
    <row r="89" spans="1:9" x14ac:dyDescent="0.25">
      <c r="A89" s="2" t="s">
        <v>16</v>
      </c>
      <c r="B89" s="3">
        <v>-2534</v>
      </c>
      <c r="C89" s="3">
        <v>-3238</v>
      </c>
      <c r="D89" s="3">
        <v>-3223</v>
      </c>
      <c r="E89" s="3">
        <v>-4254</v>
      </c>
      <c r="F89" s="3">
        <v>-4286</v>
      </c>
      <c r="G89" s="3">
        <v>-3067</v>
      </c>
      <c r="H89" s="3">
        <v>-608</v>
      </c>
      <c r="I89" s="3">
        <v>-4014</v>
      </c>
    </row>
    <row r="90" spans="1:9" x14ac:dyDescent="0.25">
      <c r="A90" s="2" t="s">
        <v>87</v>
      </c>
      <c r="B90" s="3">
        <v>-899</v>
      </c>
      <c r="C90" s="3">
        <v>-1022</v>
      </c>
      <c r="D90" s="3">
        <v>-1133</v>
      </c>
      <c r="E90" s="3">
        <v>-1243</v>
      </c>
      <c r="F90" s="3">
        <v>-1332</v>
      </c>
      <c r="G90" s="3">
        <v>-1452</v>
      </c>
      <c r="H90" s="3">
        <v>-1638</v>
      </c>
      <c r="I90" s="3">
        <v>-1837</v>
      </c>
    </row>
    <row r="91" spans="1:9" x14ac:dyDescent="0.25">
      <c r="A91" s="2" t="s">
        <v>88</v>
      </c>
      <c r="B91" s="3">
        <v>218</v>
      </c>
      <c r="C91" s="3">
        <v>-22</v>
      </c>
      <c r="D91" s="3">
        <v>-46</v>
      </c>
      <c r="E91" s="3">
        <v>-78</v>
      </c>
      <c r="F91" s="3">
        <v>-44</v>
      </c>
      <c r="G91" s="3">
        <v>-52</v>
      </c>
      <c r="H91" s="3">
        <v>-136</v>
      </c>
      <c r="I91" s="3">
        <v>-151</v>
      </c>
    </row>
    <row r="92" spans="1:9" x14ac:dyDescent="0.25">
      <c r="A92" s="27" t="s">
        <v>89</v>
      </c>
      <c r="B92" s="26">
        <f t="shared" ref="B92:H92" si="14">+SUM(B85:B91)</f>
        <v>-2790</v>
      </c>
      <c r="C92" s="26">
        <f t="shared" si="14"/>
        <v>-2974</v>
      </c>
      <c r="D92" s="26">
        <f t="shared" si="14"/>
        <v>-2148</v>
      </c>
      <c r="E92" s="26">
        <f t="shared" si="14"/>
        <v>-4835</v>
      </c>
      <c r="F92" s="26">
        <f t="shared" si="14"/>
        <v>-5293</v>
      </c>
      <c r="G92" s="26">
        <f t="shared" si="14"/>
        <v>2491</v>
      </c>
      <c r="H92" s="26">
        <f t="shared" si="14"/>
        <v>-1459</v>
      </c>
      <c r="I92" s="26">
        <f>+SUM(I85:I91)</f>
        <v>-4836</v>
      </c>
    </row>
    <row r="93" spans="1:9" x14ac:dyDescent="0.25">
      <c r="A93" s="2" t="s">
        <v>90</v>
      </c>
      <c r="B93" s="3">
        <v>-83</v>
      </c>
      <c r="C93" s="3">
        <v>-105</v>
      </c>
      <c r="D93" s="3">
        <v>-20</v>
      </c>
      <c r="E93" s="3">
        <v>45</v>
      </c>
      <c r="F93" s="3">
        <v>-129</v>
      </c>
      <c r="G93" s="3">
        <v>-66</v>
      </c>
      <c r="H93" s="3">
        <v>143</v>
      </c>
      <c r="I93" s="3">
        <v>-143</v>
      </c>
    </row>
    <row r="94" spans="1:9" x14ac:dyDescent="0.25">
      <c r="A94" s="27" t="s">
        <v>91</v>
      </c>
      <c r="B94" s="26">
        <f t="shared" ref="B94:H94" si="15">+B76+B83+B92+B93</f>
        <v>1632</v>
      </c>
      <c r="C94" s="26">
        <f t="shared" si="15"/>
        <v>-714</v>
      </c>
      <c r="D94" s="26">
        <f t="shared" si="15"/>
        <v>670</v>
      </c>
      <c r="E94" s="26">
        <f t="shared" si="15"/>
        <v>441</v>
      </c>
      <c r="F94" s="26">
        <f t="shared" si="15"/>
        <v>217</v>
      </c>
      <c r="G94" s="26">
        <f t="shared" si="15"/>
        <v>3882</v>
      </c>
      <c r="H94" s="26">
        <f t="shared" si="15"/>
        <v>1541</v>
      </c>
      <c r="I94" s="26">
        <f>+I76+I83+I92+I93</f>
        <v>-1315</v>
      </c>
    </row>
    <row r="95" spans="1:9" x14ac:dyDescent="0.25">
      <c r="A95" t="s">
        <v>92</v>
      </c>
      <c r="B95" s="3">
        <v>2220</v>
      </c>
      <c r="C95" s="3">
        <v>3852</v>
      </c>
      <c r="D95" s="3">
        <v>3138</v>
      </c>
      <c r="E95" s="3">
        <v>3808</v>
      </c>
      <c r="F95" s="3">
        <v>4249</v>
      </c>
      <c r="G95" s="3">
        <v>4466</v>
      </c>
      <c r="H95" s="3">
        <v>8348</v>
      </c>
      <c r="I95" s="3">
        <f>+H96</f>
        <v>9889</v>
      </c>
    </row>
    <row r="96" spans="1:9" ht="15.75" thickBot="1" x14ac:dyDescent="0.3">
      <c r="A96" s="6" t="s">
        <v>93</v>
      </c>
      <c r="B96" s="7">
        <f t="shared" ref="B96:G96" si="16">+B94+B95</f>
        <v>3852</v>
      </c>
      <c r="C96" s="7">
        <f t="shared" si="16"/>
        <v>3138</v>
      </c>
      <c r="D96" s="7">
        <f t="shared" si="16"/>
        <v>3808</v>
      </c>
      <c r="E96" s="7">
        <f t="shared" si="16"/>
        <v>4249</v>
      </c>
      <c r="F96" s="7">
        <f t="shared" si="16"/>
        <v>4466</v>
      </c>
      <c r="G96" s="7">
        <f t="shared" si="16"/>
        <v>8348</v>
      </c>
      <c r="H96" s="7">
        <f>+H94+H95</f>
        <v>9889</v>
      </c>
      <c r="I96" s="7">
        <f>+I94+I95</f>
        <v>8574</v>
      </c>
    </row>
    <row r="97" spans="1:9" s="12" customFormat="1" ht="15.75" thickTop="1" x14ac:dyDescent="0.25">
      <c r="A97" s="12" t="s">
        <v>19</v>
      </c>
      <c r="B97" s="13">
        <f t="shared" ref="B97:H97" si="17">+B96-B25</f>
        <v>0</v>
      </c>
      <c r="C97" s="13">
        <f t="shared" si="17"/>
        <v>0</v>
      </c>
      <c r="D97" s="13">
        <f t="shared" si="17"/>
        <v>0</v>
      </c>
      <c r="E97" s="13">
        <f t="shared" si="17"/>
        <v>0</v>
      </c>
      <c r="F97" s="13">
        <f t="shared" si="17"/>
        <v>0</v>
      </c>
      <c r="G97" s="13">
        <f t="shared" si="17"/>
        <v>0</v>
      </c>
      <c r="H97" s="13">
        <f t="shared" si="17"/>
        <v>0</v>
      </c>
      <c r="I97" s="13">
        <f>+I96-I25</f>
        <v>0</v>
      </c>
    </row>
    <row r="98" spans="1:9" x14ac:dyDescent="0.25">
      <c r="A98" t="s">
        <v>94</v>
      </c>
      <c r="B98" s="3"/>
      <c r="C98" s="3"/>
      <c r="D98" s="3"/>
      <c r="E98" s="3"/>
      <c r="F98" s="3"/>
      <c r="G98" s="3"/>
      <c r="H98" s="3"/>
      <c r="I98" s="3"/>
    </row>
    <row r="99" spans="1:9" x14ac:dyDescent="0.25">
      <c r="A99" s="2" t="s">
        <v>17</v>
      </c>
      <c r="B99" s="3"/>
      <c r="C99" s="3"/>
      <c r="D99" s="3"/>
      <c r="E99" s="3"/>
      <c r="F99" s="3"/>
      <c r="G99" s="3"/>
      <c r="H99" s="3"/>
      <c r="I99" s="3"/>
    </row>
    <row r="100" spans="1:9" x14ac:dyDescent="0.25">
      <c r="A100" s="11" t="s">
        <v>95</v>
      </c>
      <c r="B100" s="3">
        <v>53</v>
      </c>
      <c r="C100" s="3">
        <v>70</v>
      </c>
      <c r="D100" s="3">
        <v>98</v>
      </c>
      <c r="E100" s="3">
        <v>125</v>
      </c>
      <c r="F100" s="3">
        <v>153</v>
      </c>
      <c r="G100" s="3">
        <v>140</v>
      </c>
      <c r="H100" s="3">
        <v>293</v>
      </c>
      <c r="I100" s="3">
        <v>290</v>
      </c>
    </row>
    <row r="101" spans="1:9" x14ac:dyDescent="0.25">
      <c r="A101" s="11" t="s">
        <v>18</v>
      </c>
      <c r="B101" s="3">
        <v>856</v>
      </c>
      <c r="C101" s="3">
        <v>748</v>
      </c>
      <c r="D101" s="3">
        <v>703</v>
      </c>
      <c r="E101" s="3">
        <v>529</v>
      </c>
      <c r="F101" s="3">
        <v>757</v>
      </c>
      <c r="G101" s="3">
        <v>1028</v>
      </c>
      <c r="H101" s="3">
        <v>1177</v>
      </c>
      <c r="I101" s="3">
        <v>1231</v>
      </c>
    </row>
    <row r="102" spans="1:9" x14ac:dyDescent="0.25">
      <c r="A102" s="11" t="s">
        <v>96</v>
      </c>
      <c r="B102" s="3">
        <v>167</v>
      </c>
      <c r="C102" s="3">
        <v>252</v>
      </c>
      <c r="D102" s="3">
        <v>266</v>
      </c>
      <c r="E102" s="3">
        <v>294</v>
      </c>
      <c r="F102" s="3">
        <v>160</v>
      </c>
      <c r="G102" s="3">
        <v>121</v>
      </c>
      <c r="H102" s="3">
        <v>179</v>
      </c>
      <c r="I102" s="3">
        <v>160</v>
      </c>
    </row>
    <row r="103" spans="1:9" x14ac:dyDescent="0.25">
      <c r="A103" s="11" t="s">
        <v>97</v>
      </c>
      <c r="B103" s="3">
        <v>209</v>
      </c>
      <c r="C103" s="3">
        <v>271</v>
      </c>
      <c r="D103" s="3">
        <v>300</v>
      </c>
      <c r="E103" s="3">
        <v>320</v>
      </c>
      <c r="F103" s="3">
        <v>347</v>
      </c>
      <c r="G103" s="3">
        <v>385</v>
      </c>
      <c r="H103" s="3">
        <v>438</v>
      </c>
      <c r="I103" s="3">
        <v>480</v>
      </c>
    </row>
    <row r="105" spans="1:9" x14ac:dyDescent="0.25">
      <c r="A105" s="14" t="s">
        <v>100</v>
      </c>
      <c r="B105" s="14"/>
      <c r="C105" s="14"/>
      <c r="D105" s="14"/>
      <c r="E105" s="14"/>
      <c r="F105" s="14"/>
      <c r="G105" s="14"/>
      <c r="H105" s="14"/>
      <c r="I105" s="14"/>
    </row>
    <row r="106" spans="1:9" x14ac:dyDescent="0.25">
      <c r="A106" s="28" t="s">
        <v>110</v>
      </c>
      <c r="B106" s="3"/>
      <c r="C106" s="3"/>
      <c r="D106" s="3"/>
      <c r="E106" s="3"/>
      <c r="F106" s="3"/>
      <c r="G106" s="3"/>
      <c r="H106" s="3"/>
      <c r="I106" s="3"/>
    </row>
    <row r="107" spans="1:9" x14ac:dyDescent="0.25">
      <c r="A107" s="2" t="s">
        <v>101</v>
      </c>
      <c r="B107" s="3">
        <f t="shared" ref="B107:H107" si="18">+SUM(B108:B110)</f>
        <v>13740</v>
      </c>
      <c r="C107" s="3">
        <f t="shared" si="18"/>
        <v>14764</v>
      </c>
      <c r="D107" s="3">
        <f t="shared" si="18"/>
        <v>15216</v>
      </c>
      <c r="E107" s="3">
        <f t="shared" si="18"/>
        <v>14855</v>
      </c>
      <c r="F107" s="3">
        <f t="shared" si="18"/>
        <v>15902</v>
      </c>
      <c r="G107" s="3">
        <f t="shared" si="18"/>
        <v>14484</v>
      </c>
      <c r="H107" s="3">
        <f t="shared" si="18"/>
        <v>17179</v>
      </c>
      <c r="I107" s="3">
        <f>+SUM(I108:I110)</f>
        <v>18353</v>
      </c>
    </row>
    <row r="108" spans="1:9" x14ac:dyDescent="0.25">
      <c r="A108" s="11" t="s">
        <v>114</v>
      </c>
      <c r="B108">
        <v>8506</v>
      </c>
      <c r="C108">
        <v>9299</v>
      </c>
      <c r="D108">
        <v>9684</v>
      </c>
      <c r="E108">
        <v>9322</v>
      </c>
      <c r="F108">
        <v>10045</v>
      </c>
      <c r="G108">
        <v>9329</v>
      </c>
      <c r="H108" s="8">
        <v>11644</v>
      </c>
      <c r="I108" s="8">
        <v>12228</v>
      </c>
    </row>
    <row r="109" spans="1:9" x14ac:dyDescent="0.25">
      <c r="A109" s="11" t="s">
        <v>115</v>
      </c>
      <c r="B109">
        <v>4410</v>
      </c>
      <c r="C109">
        <v>4746</v>
      </c>
      <c r="D109">
        <v>4886</v>
      </c>
      <c r="E109">
        <v>4938</v>
      </c>
      <c r="F109">
        <v>5260</v>
      </c>
      <c r="G109">
        <v>4639</v>
      </c>
      <c r="H109" s="8">
        <v>5028</v>
      </c>
      <c r="I109" s="8">
        <v>5492</v>
      </c>
    </row>
    <row r="110" spans="1:9" x14ac:dyDescent="0.25">
      <c r="A110" s="11" t="s">
        <v>116</v>
      </c>
      <c r="B110">
        <v>824</v>
      </c>
      <c r="C110">
        <v>719</v>
      </c>
      <c r="D110">
        <v>646</v>
      </c>
      <c r="E110">
        <v>595</v>
      </c>
      <c r="F110">
        <v>597</v>
      </c>
      <c r="G110">
        <v>516</v>
      </c>
      <c r="H110">
        <v>507</v>
      </c>
      <c r="I110">
        <v>633</v>
      </c>
    </row>
    <row r="111" spans="1:9" x14ac:dyDescent="0.25">
      <c r="A111" s="2" t="s">
        <v>102</v>
      </c>
      <c r="B111" s="3">
        <f t="shared" ref="B111" si="19">+SUM(B112:B114)</f>
        <v>7462</v>
      </c>
      <c r="C111" s="3">
        <f t="shared" ref="C111" si="20">+SUM(C112:C114)</f>
        <v>7568</v>
      </c>
      <c r="D111" s="3">
        <f t="shared" ref="D111" si="21">+SUM(D112:D114)</f>
        <v>7970</v>
      </c>
      <c r="E111" s="3">
        <f t="shared" ref="E111" si="22">+SUM(E112:E114)</f>
        <v>9242</v>
      </c>
      <c r="F111" s="3">
        <f t="shared" ref="F111" si="23">+SUM(F112:F114)</f>
        <v>9812</v>
      </c>
      <c r="G111" s="3">
        <f t="shared" ref="G111" si="24">+SUM(G112:G114)</f>
        <v>9347</v>
      </c>
      <c r="H111" s="3">
        <f t="shared" ref="H111" si="25">+SUM(H112:H114)</f>
        <v>11456</v>
      </c>
      <c r="I111" s="3">
        <f>+SUM(I112:I114)</f>
        <v>12479</v>
      </c>
    </row>
    <row r="112" spans="1:9" x14ac:dyDescent="0.25">
      <c r="A112" s="11" t="s">
        <v>114</v>
      </c>
      <c r="B112">
        <v>4937</v>
      </c>
      <c r="C112">
        <v>5043</v>
      </c>
      <c r="D112">
        <v>5192</v>
      </c>
      <c r="E112">
        <v>5875</v>
      </c>
      <c r="F112">
        <v>6293</v>
      </c>
      <c r="G112">
        <v>5892</v>
      </c>
      <c r="H112" s="8">
        <v>6970</v>
      </c>
      <c r="I112" s="8">
        <v>7388</v>
      </c>
    </row>
    <row r="113" spans="1:9" x14ac:dyDescent="0.25">
      <c r="A113" s="11" t="s">
        <v>115</v>
      </c>
      <c r="B113">
        <v>2149</v>
      </c>
      <c r="C113">
        <v>2149</v>
      </c>
      <c r="D113">
        <v>2395</v>
      </c>
      <c r="E113">
        <v>2940</v>
      </c>
      <c r="F113">
        <v>3087</v>
      </c>
      <c r="G113">
        <v>3053</v>
      </c>
      <c r="H113" s="8">
        <v>3996</v>
      </c>
      <c r="I113" s="8">
        <v>4527</v>
      </c>
    </row>
    <row r="114" spans="1:9" x14ac:dyDescent="0.25">
      <c r="A114" s="11" t="s">
        <v>116</v>
      </c>
      <c r="B114">
        <v>376</v>
      </c>
      <c r="C114">
        <v>376</v>
      </c>
      <c r="D114">
        <v>383</v>
      </c>
      <c r="E114">
        <v>427</v>
      </c>
      <c r="F114">
        <v>432</v>
      </c>
      <c r="G114">
        <v>402</v>
      </c>
      <c r="H114">
        <v>490</v>
      </c>
      <c r="I114">
        <v>564</v>
      </c>
    </row>
    <row r="115" spans="1:9" x14ac:dyDescent="0.25">
      <c r="A115" s="2" t="s">
        <v>103</v>
      </c>
      <c r="B115" s="3">
        <f t="shared" ref="B115" si="26">+SUM(B116:B118)</f>
        <v>3067</v>
      </c>
      <c r="C115" s="3">
        <f t="shared" ref="C115" si="27">+SUM(C116:C118)</f>
        <v>3785</v>
      </c>
      <c r="D115" s="3">
        <f t="shared" ref="D115" si="28">+SUM(D116:D118)</f>
        <v>4237</v>
      </c>
      <c r="E115" s="3">
        <f t="shared" ref="E115" si="29">+SUM(E116:E118)</f>
        <v>5134</v>
      </c>
      <c r="F115" s="3">
        <f t="shared" ref="F115" si="30">+SUM(F116:F118)</f>
        <v>6208</v>
      </c>
      <c r="G115" s="3">
        <f t="shared" ref="G115" si="31">+SUM(G116:G118)</f>
        <v>6679</v>
      </c>
      <c r="H115" s="3">
        <f t="shared" ref="H115" si="32">+SUM(H116:H118)</f>
        <v>8290</v>
      </c>
      <c r="I115" s="3">
        <f>+SUM(I116:I118)</f>
        <v>7547</v>
      </c>
    </row>
    <row r="116" spans="1:9" x14ac:dyDescent="0.25">
      <c r="A116" s="11" t="s">
        <v>114</v>
      </c>
      <c r="B116">
        <v>2016</v>
      </c>
      <c r="C116">
        <v>2599</v>
      </c>
      <c r="D116">
        <v>2920</v>
      </c>
      <c r="E116">
        <v>3496</v>
      </c>
      <c r="F116">
        <v>4262</v>
      </c>
      <c r="G116">
        <v>4635</v>
      </c>
      <c r="H116" s="8">
        <v>5748</v>
      </c>
      <c r="I116" s="8">
        <v>5416</v>
      </c>
    </row>
    <row r="117" spans="1:9" x14ac:dyDescent="0.25">
      <c r="A117" s="11" t="s">
        <v>115</v>
      </c>
      <c r="B117">
        <v>925</v>
      </c>
      <c r="C117">
        <v>1055</v>
      </c>
      <c r="D117">
        <v>1188</v>
      </c>
      <c r="E117">
        <v>1508</v>
      </c>
      <c r="F117">
        <v>1808</v>
      </c>
      <c r="G117">
        <v>1896</v>
      </c>
      <c r="H117" s="8">
        <v>2347</v>
      </c>
      <c r="I117" s="8">
        <v>1938</v>
      </c>
    </row>
    <row r="118" spans="1:9" x14ac:dyDescent="0.25">
      <c r="A118" s="11" t="s">
        <v>116</v>
      </c>
      <c r="B118">
        <v>126</v>
      </c>
      <c r="C118">
        <v>131</v>
      </c>
      <c r="D118">
        <v>129</v>
      </c>
      <c r="E118">
        <v>130</v>
      </c>
      <c r="F118">
        <v>138</v>
      </c>
      <c r="G118">
        <v>148</v>
      </c>
      <c r="H118">
        <v>195</v>
      </c>
      <c r="I118">
        <v>193</v>
      </c>
    </row>
    <row r="119" spans="1:9" x14ac:dyDescent="0.25">
      <c r="A119" s="2" t="s">
        <v>107</v>
      </c>
      <c r="B119" s="3">
        <f t="shared" ref="B119" si="33">+SUM(B120:B122)</f>
        <v>4317</v>
      </c>
      <c r="C119" s="3">
        <f t="shared" ref="C119" si="34">+SUM(C120:C122)</f>
        <v>4317</v>
      </c>
      <c r="D119" s="3">
        <f t="shared" ref="D119" si="35">+SUM(D120:D122)</f>
        <v>4737</v>
      </c>
      <c r="E119" s="3">
        <f t="shared" ref="E119" si="36">+SUM(E120:E122)</f>
        <v>5166</v>
      </c>
      <c r="F119" s="3">
        <f t="shared" ref="F119" si="37">+SUM(F120:F122)</f>
        <v>5254</v>
      </c>
      <c r="G119" s="3">
        <f t="shared" ref="G119" si="38">+SUM(G120:G122)</f>
        <v>5028</v>
      </c>
      <c r="H119" s="3">
        <f t="shared" ref="H119" si="39">+SUM(H120:H122)</f>
        <v>5343</v>
      </c>
      <c r="I119" s="3">
        <f>+SUM(I120:I122)</f>
        <v>5955</v>
      </c>
    </row>
    <row r="120" spans="1:9" x14ac:dyDescent="0.25">
      <c r="A120" s="11" t="s">
        <v>114</v>
      </c>
      <c r="B120">
        <v>2930</v>
      </c>
      <c r="C120">
        <v>2930</v>
      </c>
      <c r="D120">
        <v>3285</v>
      </c>
      <c r="E120">
        <v>3575</v>
      </c>
      <c r="F120">
        <v>3622</v>
      </c>
      <c r="G120">
        <v>3449</v>
      </c>
      <c r="H120" s="8">
        <v>3659</v>
      </c>
      <c r="I120" s="8">
        <v>4111</v>
      </c>
    </row>
    <row r="121" spans="1:9" x14ac:dyDescent="0.25">
      <c r="A121" s="11" t="s">
        <v>115</v>
      </c>
      <c r="B121">
        <v>1117</v>
      </c>
      <c r="C121">
        <v>1117</v>
      </c>
      <c r="D121">
        <v>1185</v>
      </c>
      <c r="E121">
        <v>1347</v>
      </c>
      <c r="F121">
        <v>1395</v>
      </c>
      <c r="G121">
        <v>1365</v>
      </c>
      <c r="H121" s="8">
        <v>1494</v>
      </c>
      <c r="I121" s="8">
        <v>1610</v>
      </c>
    </row>
    <row r="122" spans="1:9" x14ac:dyDescent="0.25">
      <c r="A122" s="11" t="s">
        <v>116</v>
      </c>
      <c r="B122">
        <v>270</v>
      </c>
      <c r="C122">
        <v>270</v>
      </c>
      <c r="D122">
        <v>267</v>
      </c>
      <c r="E122">
        <v>244</v>
      </c>
      <c r="F122">
        <v>237</v>
      </c>
      <c r="G122">
        <v>214</v>
      </c>
      <c r="H122">
        <v>190</v>
      </c>
      <c r="I122">
        <v>234</v>
      </c>
    </row>
    <row r="123" spans="1:9" x14ac:dyDescent="0.25">
      <c r="A123" s="2" t="s">
        <v>108</v>
      </c>
      <c r="B123" s="3">
        <v>115</v>
      </c>
      <c r="C123" s="3">
        <v>73</v>
      </c>
      <c r="D123" s="3">
        <v>73</v>
      </c>
      <c r="E123" s="3">
        <v>88</v>
      </c>
      <c r="F123" s="3">
        <v>42</v>
      </c>
      <c r="G123" s="3">
        <v>30</v>
      </c>
      <c r="H123" s="3">
        <v>25</v>
      </c>
      <c r="I123" s="3">
        <v>102</v>
      </c>
    </row>
    <row r="124" spans="1:9" x14ac:dyDescent="0.25">
      <c r="A124" s="4" t="s">
        <v>104</v>
      </c>
      <c r="B124" s="5">
        <f t="shared" ref="B124:I124" si="40">+B107+B111+B115+B119+B123</f>
        <v>28701</v>
      </c>
      <c r="C124" s="5">
        <f t="shared" si="40"/>
        <v>30507</v>
      </c>
      <c r="D124" s="5">
        <f t="shared" si="40"/>
        <v>32233</v>
      </c>
      <c r="E124" s="5">
        <f t="shared" si="40"/>
        <v>34485</v>
      </c>
      <c r="F124" s="5">
        <f t="shared" si="40"/>
        <v>37218</v>
      </c>
      <c r="G124" s="5">
        <f t="shared" si="40"/>
        <v>35568</v>
      </c>
      <c r="H124" s="5">
        <f t="shared" si="40"/>
        <v>42293</v>
      </c>
      <c r="I124" s="5">
        <f t="shared" si="40"/>
        <v>44436</v>
      </c>
    </row>
    <row r="125" spans="1:9" x14ac:dyDescent="0.25">
      <c r="A125" s="2" t="s">
        <v>105</v>
      </c>
      <c r="B125" s="3">
        <v>1982</v>
      </c>
      <c r="C125" s="3">
        <v>1955</v>
      </c>
      <c r="D125" s="3">
        <v>2042</v>
      </c>
      <c r="E125" s="3">
        <v>1886</v>
      </c>
      <c r="F125" s="3">
        <v>1906</v>
      </c>
      <c r="G125" s="3">
        <v>1846</v>
      </c>
      <c r="H125" s="3">
        <f>+SUM(H126:H129)</f>
        <v>2205</v>
      </c>
      <c r="I125" s="3">
        <f>+SUM(I126:I129)</f>
        <v>2346</v>
      </c>
    </row>
    <row r="126" spans="1:9" x14ac:dyDescent="0.25">
      <c r="A126" s="11" t="s">
        <v>114</v>
      </c>
      <c r="B126" s="3">
        <v>0</v>
      </c>
      <c r="C126" s="3">
        <v>0</v>
      </c>
      <c r="D126" s="3">
        <v>0</v>
      </c>
      <c r="E126" s="3">
        <v>0</v>
      </c>
      <c r="F126" s="3">
        <v>1658</v>
      </c>
      <c r="G126" s="3">
        <v>1642</v>
      </c>
      <c r="H126" s="3">
        <v>1986</v>
      </c>
      <c r="I126" s="3">
        <v>2094</v>
      </c>
    </row>
    <row r="127" spans="1:9" x14ac:dyDescent="0.25">
      <c r="A127" s="11" t="s">
        <v>115</v>
      </c>
      <c r="B127" s="3">
        <v>0</v>
      </c>
      <c r="C127" s="3">
        <v>0</v>
      </c>
      <c r="D127" s="3">
        <v>0</v>
      </c>
      <c r="E127" s="3">
        <v>0</v>
      </c>
      <c r="F127" s="3">
        <v>118</v>
      </c>
      <c r="G127" s="3">
        <v>89</v>
      </c>
      <c r="H127" s="3">
        <v>104</v>
      </c>
      <c r="I127" s="3">
        <v>103</v>
      </c>
    </row>
    <row r="128" spans="1:9" x14ac:dyDescent="0.25">
      <c r="A128" s="11" t="s">
        <v>116</v>
      </c>
      <c r="B128" s="3">
        <v>0</v>
      </c>
      <c r="C128" s="3">
        <v>0</v>
      </c>
      <c r="D128" s="3">
        <v>0</v>
      </c>
      <c r="E128" s="3">
        <v>0</v>
      </c>
      <c r="F128" s="3">
        <v>24</v>
      </c>
      <c r="G128" s="3">
        <v>25</v>
      </c>
      <c r="H128" s="3">
        <v>29</v>
      </c>
      <c r="I128" s="3">
        <v>26</v>
      </c>
    </row>
    <row r="129" spans="1:9" x14ac:dyDescent="0.25">
      <c r="A129" s="11" t="s">
        <v>122</v>
      </c>
      <c r="B129" s="3">
        <v>0</v>
      </c>
      <c r="C129" s="3">
        <v>0</v>
      </c>
      <c r="D129" s="3">
        <v>0</v>
      </c>
      <c r="E129" s="3">
        <v>0</v>
      </c>
      <c r="F129" s="3">
        <v>106</v>
      </c>
      <c r="G129" s="3">
        <v>90</v>
      </c>
      <c r="H129" s="3">
        <v>86</v>
      </c>
      <c r="I129" s="3">
        <v>123</v>
      </c>
    </row>
    <row r="130" spans="1:9" x14ac:dyDescent="0.25">
      <c r="A130" s="2" t="s">
        <v>109</v>
      </c>
      <c r="B130" s="3">
        <v>-82</v>
      </c>
      <c r="C130" s="3">
        <v>-86</v>
      </c>
      <c r="D130" s="3">
        <v>75</v>
      </c>
      <c r="E130" s="3">
        <v>26</v>
      </c>
      <c r="F130" s="3">
        <v>-7</v>
      </c>
      <c r="G130" s="3">
        <v>-11</v>
      </c>
      <c r="H130" s="3">
        <v>40</v>
      </c>
      <c r="I130" s="3">
        <v>-72</v>
      </c>
    </row>
    <row r="131" spans="1:9" ht="15.75" thickBot="1" x14ac:dyDescent="0.3">
      <c r="A131" s="6" t="s">
        <v>106</v>
      </c>
      <c r="B131" s="7">
        <f t="shared" ref="B131:H131" si="41">+B124+B125+B130</f>
        <v>30601</v>
      </c>
      <c r="C131" s="7">
        <f t="shared" si="41"/>
        <v>32376</v>
      </c>
      <c r="D131" s="7">
        <f t="shared" si="41"/>
        <v>34350</v>
      </c>
      <c r="E131" s="7">
        <f t="shared" si="41"/>
        <v>36397</v>
      </c>
      <c r="F131" s="7">
        <f t="shared" si="41"/>
        <v>39117</v>
      </c>
      <c r="G131" s="7">
        <f t="shared" si="41"/>
        <v>37403</v>
      </c>
      <c r="H131" s="7">
        <f t="shared" si="41"/>
        <v>44538</v>
      </c>
      <c r="I131" s="7">
        <f>+I124+I125+I130</f>
        <v>46710</v>
      </c>
    </row>
    <row r="132" spans="1:9" s="12" customFormat="1" ht="15.75" thickTop="1" x14ac:dyDescent="0.25">
      <c r="A132" s="12" t="s">
        <v>112</v>
      </c>
      <c r="B132" s="13">
        <f>+I131-I2</f>
        <v>0</v>
      </c>
      <c r="C132" s="13">
        <f t="shared" ref="C132:G132" si="42">+C131-C2</f>
        <v>0</v>
      </c>
      <c r="D132" s="13">
        <f t="shared" si="42"/>
        <v>0</v>
      </c>
      <c r="E132" s="13">
        <f t="shared" si="42"/>
        <v>0</v>
      </c>
      <c r="F132" s="13">
        <f t="shared" si="42"/>
        <v>0</v>
      </c>
      <c r="G132" s="13">
        <f t="shared" si="42"/>
        <v>0</v>
      </c>
      <c r="H132" s="13">
        <f>+H131-H2</f>
        <v>0</v>
      </c>
    </row>
    <row r="133" spans="1:9" x14ac:dyDescent="0.25">
      <c r="A133" s="1" t="s">
        <v>111</v>
      </c>
    </row>
    <row r="134" spans="1:9" x14ac:dyDescent="0.25">
      <c r="A134" s="2" t="s">
        <v>101</v>
      </c>
      <c r="B134" s="3">
        <v>3645</v>
      </c>
      <c r="C134" s="3">
        <v>3763</v>
      </c>
      <c r="D134" s="3">
        <v>3875</v>
      </c>
      <c r="E134" s="3">
        <v>3600</v>
      </c>
      <c r="F134" s="3">
        <v>3925</v>
      </c>
      <c r="G134" s="3">
        <v>2899</v>
      </c>
      <c r="H134" s="3">
        <v>5089</v>
      </c>
      <c r="I134" s="3">
        <v>5114</v>
      </c>
    </row>
    <row r="135" spans="1:9" x14ac:dyDescent="0.25">
      <c r="A135" s="2" t="s">
        <v>102</v>
      </c>
      <c r="B135" s="3">
        <v>1787</v>
      </c>
      <c r="C135" s="3">
        <v>1787</v>
      </c>
      <c r="D135" s="3">
        <v>1507</v>
      </c>
      <c r="E135" s="3">
        <v>1587</v>
      </c>
      <c r="F135" s="3">
        <v>1995</v>
      </c>
      <c r="G135" s="3">
        <v>1541</v>
      </c>
      <c r="H135" s="3">
        <v>2435</v>
      </c>
      <c r="I135" s="3">
        <v>3293</v>
      </c>
    </row>
    <row r="136" spans="1:9" x14ac:dyDescent="0.25">
      <c r="A136" s="2" t="s">
        <v>103</v>
      </c>
      <c r="B136" s="3">
        <v>993</v>
      </c>
      <c r="C136" s="3">
        <v>1372</v>
      </c>
      <c r="D136" s="3">
        <v>1507</v>
      </c>
      <c r="E136" s="3">
        <v>1807</v>
      </c>
      <c r="F136" s="3">
        <v>2376</v>
      </c>
      <c r="G136" s="3">
        <v>2490</v>
      </c>
      <c r="H136" s="3">
        <v>3243</v>
      </c>
      <c r="I136" s="3">
        <v>2365</v>
      </c>
    </row>
    <row r="137" spans="1:9" x14ac:dyDescent="0.25">
      <c r="A137" s="2" t="s">
        <v>107</v>
      </c>
      <c r="B137" s="3">
        <v>655</v>
      </c>
      <c r="C137" s="3">
        <v>1002</v>
      </c>
      <c r="D137" s="3">
        <v>980</v>
      </c>
      <c r="E137" s="3">
        <v>1189</v>
      </c>
      <c r="F137" s="3">
        <v>1323</v>
      </c>
      <c r="G137" s="3">
        <v>1184</v>
      </c>
      <c r="H137" s="3">
        <v>1530</v>
      </c>
      <c r="I137" s="3">
        <v>1896</v>
      </c>
    </row>
    <row r="138" spans="1:9" x14ac:dyDescent="0.25">
      <c r="A138" s="2" t="s">
        <v>108</v>
      </c>
      <c r="B138" s="3">
        <v>-2267</v>
      </c>
      <c r="C138" s="3">
        <v>-2596</v>
      </c>
      <c r="D138" s="3">
        <v>-2677</v>
      </c>
      <c r="E138" s="3">
        <v>-2658</v>
      </c>
      <c r="F138" s="3">
        <v>-3262</v>
      </c>
      <c r="G138" s="3">
        <v>-3468</v>
      </c>
      <c r="H138" s="3">
        <v>-3656</v>
      </c>
      <c r="I138" s="3">
        <v>-4262</v>
      </c>
    </row>
    <row r="139" spans="1:9" x14ac:dyDescent="0.25">
      <c r="A139" s="4" t="s">
        <v>104</v>
      </c>
      <c r="B139" s="5">
        <f t="shared" ref="B139:I139" si="43">+SUM(B134:B138)</f>
        <v>4813</v>
      </c>
      <c r="C139" s="5">
        <f t="shared" si="43"/>
        <v>5328</v>
      </c>
      <c r="D139" s="5">
        <f t="shared" si="43"/>
        <v>5192</v>
      </c>
      <c r="E139" s="5">
        <f t="shared" si="43"/>
        <v>5525</v>
      </c>
      <c r="F139" s="5">
        <f t="shared" si="43"/>
        <v>6357</v>
      </c>
      <c r="G139" s="5">
        <f t="shared" si="43"/>
        <v>4646</v>
      </c>
      <c r="H139" s="5">
        <f t="shared" si="43"/>
        <v>8641</v>
      </c>
      <c r="I139" s="5">
        <f t="shared" si="43"/>
        <v>8406</v>
      </c>
    </row>
    <row r="140" spans="1:9" x14ac:dyDescent="0.25">
      <c r="A140" s="2" t="s">
        <v>105</v>
      </c>
      <c r="B140" s="3">
        <v>517</v>
      </c>
      <c r="C140" s="3">
        <v>487</v>
      </c>
      <c r="D140" s="3">
        <v>477</v>
      </c>
      <c r="E140" s="3">
        <v>310</v>
      </c>
      <c r="F140" s="3">
        <v>303</v>
      </c>
      <c r="G140" s="3">
        <v>297</v>
      </c>
      <c r="H140" s="3">
        <v>543</v>
      </c>
      <c r="I140" s="3">
        <v>669</v>
      </c>
    </row>
    <row r="141" spans="1:9" x14ac:dyDescent="0.25">
      <c r="A141" s="2" t="s">
        <v>109</v>
      </c>
      <c r="B141" s="3">
        <v>-1097</v>
      </c>
      <c r="C141" s="3">
        <v>-1173</v>
      </c>
      <c r="D141" s="3">
        <v>-724</v>
      </c>
      <c r="E141" s="3">
        <v>-1456</v>
      </c>
      <c r="F141" s="3">
        <v>-1810</v>
      </c>
      <c r="G141" s="3">
        <v>-1967</v>
      </c>
      <c r="H141" s="3">
        <v>-2261</v>
      </c>
      <c r="I141" s="3">
        <v>-2219</v>
      </c>
    </row>
    <row r="142" spans="1:9" ht="15.75" thickBot="1" x14ac:dyDescent="0.3">
      <c r="A142" s="6" t="s">
        <v>113</v>
      </c>
      <c r="B142" s="7">
        <f t="shared" ref="B142" si="44">+SUM(B139:B141)</f>
        <v>4233</v>
      </c>
      <c r="C142" s="7">
        <f t="shared" ref="C142" si="45">+SUM(C139:C141)</f>
        <v>4642</v>
      </c>
      <c r="D142" s="7">
        <f t="shared" ref="D142" si="46">+SUM(D139:D141)</f>
        <v>4945</v>
      </c>
      <c r="E142" s="7">
        <f t="shared" ref="E142" si="47">+SUM(E139:E141)</f>
        <v>4379</v>
      </c>
      <c r="F142" s="7">
        <f t="shared" ref="F142" si="48">+SUM(F139:F141)</f>
        <v>4850</v>
      </c>
      <c r="G142" s="7">
        <f t="shared" ref="G142" si="49">+SUM(G139:G141)</f>
        <v>2976</v>
      </c>
      <c r="H142" s="7">
        <f t="shared" ref="H142" si="50">+SUM(H139:H141)</f>
        <v>6923</v>
      </c>
      <c r="I142" s="7">
        <f>+SUM(I139:I141)</f>
        <v>6856</v>
      </c>
    </row>
    <row r="143" spans="1:9" s="12" customFormat="1" ht="15.75" thickTop="1" x14ac:dyDescent="0.25">
      <c r="A143" s="12" t="s">
        <v>112</v>
      </c>
      <c r="B143" s="13">
        <f t="shared" ref="B143:H143" si="51">+B142-B10-B8</f>
        <v>0</v>
      </c>
      <c r="C143" s="13">
        <f t="shared" si="51"/>
        <v>0</v>
      </c>
      <c r="D143" s="13">
        <f t="shared" si="51"/>
        <v>0</v>
      </c>
      <c r="E143" s="13">
        <f t="shared" si="51"/>
        <v>0</v>
      </c>
      <c r="F143" s="13">
        <f t="shared" si="51"/>
        <v>0</v>
      </c>
      <c r="G143" s="13">
        <f t="shared" si="51"/>
        <v>0</v>
      </c>
      <c r="H143" s="13">
        <f t="shared" si="51"/>
        <v>0</v>
      </c>
      <c r="I143" s="13">
        <f>+I142-I10-I8</f>
        <v>0</v>
      </c>
    </row>
    <row r="144" spans="1:9" x14ac:dyDescent="0.25">
      <c r="A144" s="1" t="s">
        <v>118</v>
      </c>
    </row>
    <row r="145" spans="1:9" x14ac:dyDescent="0.25">
      <c r="A145" s="2" t="s">
        <v>101</v>
      </c>
      <c r="B145" s="3">
        <v>632</v>
      </c>
      <c r="C145" s="3">
        <v>742</v>
      </c>
      <c r="D145" s="3">
        <v>819</v>
      </c>
      <c r="E145" s="3">
        <v>848</v>
      </c>
      <c r="F145" s="3">
        <v>814</v>
      </c>
      <c r="G145" s="3">
        <v>645</v>
      </c>
      <c r="H145" s="3">
        <v>617</v>
      </c>
      <c r="I145" s="3">
        <v>639</v>
      </c>
    </row>
    <row r="146" spans="1:9" x14ac:dyDescent="0.25">
      <c r="A146" s="2" t="s">
        <v>102</v>
      </c>
      <c r="B146" s="3">
        <v>498</v>
      </c>
      <c r="C146" s="3">
        <v>639</v>
      </c>
      <c r="D146" s="3">
        <v>709</v>
      </c>
      <c r="E146" s="3">
        <v>849</v>
      </c>
      <c r="F146" s="3">
        <v>929</v>
      </c>
      <c r="G146" s="3">
        <v>885</v>
      </c>
      <c r="H146" s="3">
        <v>982</v>
      </c>
      <c r="I146" s="3">
        <v>920</v>
      </c>
    </row>
    <row r="147" spans="1:9" x14ac:dyDescent="0.25">
      <c r="A147" s="2" t="s">
        <v>103</v>
      </c>
      <c r="B147" s="3">
        <v>254</v>
      </c>
      <c r="C147" s="3">
        <v>234</v>
      </c>
      <c r="D147" s="3">
        <v>225</v>
      </c>
      <c r="E147" s="3">
        <v>256</v>
      </c>
      <c r="F147" s="3">
        <v>237</v>
      </c>
      <c r="G147" s="3">
        <v>214</v>
      </c>
      <c r="H147" s="3">
        <v>288</v>
      </c>
      <c r="I147" s="3">
        <v>303</v>
      </c>
    </row>
    <row r="148" spans="1:9" x14ac:dyDescent="0.25">
      <c r="A148" s="2" t="s">
        <v>119</v>
      </c>
      <c r="B148" s="3">
        <v>308</v>
      </c>
      <c r="C148" s="3">
        <v>332</v>
      </c>
      <c r="D148" s="3">
        <v>340</v>
      </c>
      <c r="E148" s="3">
        <v>339</v>
      </c>
      <c r="F148" s="3">
        <v>326</v>
      </c>
      <c r="G148" s="3">
        <v>296</v>
      </c>
      <c r="H148" s="3">
        <v>304</v>
      </c>
      <c r="I148" s="3">
        <v>274</v>
      </c>
    </row>
    <row r="149" spans="1:9" x14ac:dyDescent="0.25">
      <c r="A149" s="2" t="s">
        <v>108</v>
      </c>
      <c r="B149" s="3">
        <v>484</v>
      </c>
      <c r="C149" s="3">
        <v>511</v>
      </c>
      <c r="D149" s="3">
        <v>533</v>
      </c>
      <c r="E149" s="3">
        <v>597</v>
      </c>
      <c r="F149" s="3">
        <v>665</v>
      </c>
      <c r="G149" s="3">
        <v>830</v>
      </c>
      <c r="H149" s="3">
        <v>780</v>
      </c>
      <c r="I149" s="3">
        <v>789</v>
      </c>
    </row>
    <row r="150" spans="1:9" x14ac:dyDescent="0.25">
      <c r="A150" s="4" t="s">
        <v>120</v>
      </c>
      <c r="B150" s="5">
        <f t="shared" ref="B150:I150" si="52">+SUM(B145:B149)</f>
        <v>2176</v>
      </c>
      <c r="C150" s="5">
        <f t="shared" si="52"/>
        <v>2458</v>
      </c>
      <c r="D150" s="5">
        <f t="shared" si="52"/>
        <v>2626</v>
      </c>
      <c r="E150" s="5">
        <f t="shared" si="52"/>
        <v>2889</v>
      </c>
      <c r="F150" s="5">
        <f t="shared" si="52"/>
        <v>2971</v>
      </c>
      <c r="G150" s="5">
        <f t="shared" si="52"/>
        <v>2870</v>
      </c>
      <c r="H150" s="5">
        <f t="shared" si="52"/>
        <v>2971</v>
      </c>
      <c r="I150" s="5">
        <f t="shared" si="52"/>
        <v>2925</v>
      </c>
    </row>
    <row r="151" spans="1:9" x14ac:dyDescent="0.25">
      <c r="A151" s="2" t="s">
        <v>105</v>
      </c>
      <c r="B151" s="3">
        <v>122</v>
      </c>
      <c r="C151" s="3">
        <v>125</v>
      </c>
      <c r="D151" s="3">
        <v>125</v>
      </c>
      <c r="E151" s="3">
        <v>115</v>
      </c>
      <c r="F151" s="3">
        <v>100</v>
      </c>
      <c r="G151" s="3">
        <v>80</v>
      </c>
      <c r="H151" s="3">
        <v>63</v>
      </c>
      <c r="I151" s="3">
        <v>49</v>
      </c>
    </row>
    <row r="152" spans="1:9" x14ac:dyDescent="0.25">
      <c r="A152" s="2" t="s">
        <v>109</v>
      </c>
      <c r="B152" s="3">
        <v>713</v>
      </c>
      <c r="C152" s="3">
        <v>937</v>
      </c>
      <c r="D152" s="3">
        <v>1238</v>
      </c>
      <c r="E152" s="3">
        <v>1450</v>
      </c>
      <c r="F152" s="3">
        <v>1673</v>
      </c>
      <c r="G152" s="3">
        <v>1916</v>
      </c>
      <c r="H152" s="3">
        <v>1870</v>
      </c>
      <c r="I152" s="3">
        <v>1817</v>
      </c>
    </row>
    <row r="153" spans="1:9" ht="15.75" thickBot="1" x14ac:dyDescent="0.3">
      <c r="A153" s="6" t="s">
        <v>121</v>
      </c>
      <c r="B153" s="7">
        <f t="shared" ref="B153:H153" si="53">+SUM(B150:B152)</f>
        <v>3011</v>
      </c>
      <c r="C153" s="7">
        <f t="shared" si="53"/>
        <v>3520</v>
      </c>
      <c r="D153" s="7">
        <f t="shared" si="53"/>
        <v>3989</v>
      </c>
      <c r="E153" s="7">
        <f t="shared" si="53"/>
        <v>4454</v>
      </c>
      <c r="F153" s="7">
        <f t="shared" si="53"/>
        <v>4744</v>
      </c>
      <c r="G153" s="7">
        <f t="shared" si="53"/>
        <v>4866</v>
      </c>
      <c r="H153" s="7">
        <f t="shared" si="53"/>
        <v>4904</v>
      </c>
      <c r="I153" s="7">
        <f>+SUM(I150:I152)</f>
        <v>4791</v>
      </c>
    </row>
    <row r="154" spans="1:9" ht="15.75" thickTop="1" x14ac:dyDescent="0.25">
      <c r="A154" s="12" t="s">
        <v>112</v>
      </c>
      <c r="B154" s="13">
        <f t="shared" ref="B154:H154" si="54">+B153-B31</f>
        <v>0</v>
      </c>
      <c r="C154" s="13">
        <f t="shared" si="54"/>
        <v>0</v>
      </c>
      <c r="D154" s="13">
        <f t="shared" si="54"/>
        <v>0</v>
      </c>
      <c r="E154" s="13">
        <f t="shared" si="54"/>
        <v>0</v>
      </c>
      <c r="F154" s="13">
        <f t="shared" si="54"/>
        <v>0</v>
      </c>
      <c r="G154" s="13">
        <f t="shared" si="54"/>
        <v>0</v>
      </c>
      <c r="H154" s="13">
        <f t="shared" si="54"/>
        <v>0</v>
      </c>
      <c r="I154" s="13">
        <f>+I153-I31</f>
        <v>0</v>
      </c>
    </row>
    <row r="155" spans="1:9" x14ac:dyDescent="0.25">
      <c r="A155" s="1" t="s">
        <v>123</v>
      </c>
    </row>
    <row r="156" spans="1:9" x14ac:dyDescent="0.25">
      <c r="A156" s="2" t="s">
        <v>101</v>
      </c>
      <c r="B156" s="3">
        <v>-208</v>
      </c>
      <c r="C156" s="3">
        <v>-242</v>
      </c>
      <c r="D156" s="3">
        <v>-223</v>
      </c>
      <c r="E156" s="3">
        <v>-196</v>
      </c>
      <c r="F156" s="3">
        <v>-117</v>
      </c>
      <c r="G156" s="3">
        <v>-110</v>
      </c>
      <c r="H156" s="3">
        <v>98</v>
      </c>
      <c r="I156" s="3">
        <v>146</v>
      </c>
    </row>
    <row r="157" spans="1:9" x14ac:dyDescent="0.25">
      <c r="A157" s="2" t="s">
        <v>102</v>
      </c>
      <c r="B157" s="3">
        <v>-236</v>
      </c>
      <c r="C157" s="3">
        <v>-234</v>
      </c>
      <c r="D157" s="3">
        <v>-173</v>
      </c>
      <c r="E157" s="3">
        <v>-240</v>
      </c>
      <c r="F157" s="3">
        <v>-233</v>
      </c>
      <c r="G157" s="3">
        <v>-139</v>
      </c>
      <c r="H157" s="3">
        <v>153</v>
      </c>
      <c r="I157" s="3">
        <v>197</v>
      </c>
    </row>
    <row r="158" spans="1:9" x14ac:dyDescent="0.25">
      <c r="A158" s="2" t="s">
        <v>103</v>
      </c>
      <c r="B158" s="3">
        <v>-69</v>
      </c>
      <c r="C158" s="3">
        <v>-44</v>
      </c>
      <c r="D158" s="3">
        <v>-51</v>
      </c>
      <c r="E158" s="3">
        <v>-76</v>
      </c>
      <c r="F158" s="3">
        <v>-49</v>
      </c>
      <c r="G158" s="3">
        <v>-28</v>
      </c>
      <c r="H158" s="3">
        <v>94</v>
      </c>
      <c r="I158" s="3">
        <v>78</v>
      </c>
    </row>
    <row r="159" spans="1:9" x14ac:dyDescent="0.25">
      <c r="A159" s="2" t="s">
        <v>119</v>
      </c>
      <c r="B159" s="3">
        <v>-52</v>
      </c>
      <c r="C159" s="3">
        <v>-62</v>
      </c>
      <c r="D159" s="3">
        <v>-59</v>
      </c>
      <c r="E159" s="3">
        <v>-49</v>
      </c>
      <c r="F159" s="3">
        <v>-47</v>
      </c>
      <c r="G159" s="3">
        <v>-41</v>
      </c>
      <c r="H159" s="3">
        <v>54</v>
      </c>
      <c r="I159" s="3">
        <v>56</v>
      </c>
    </row>
    <row r="160" spans="1:9" x14ac:dyDescent="0.25">
      <c r="A160" s="2" t="s">
        <v>108</v>
      </c>
      <c r="B160" s="3">
        <v>-225</v>
      </c>
      <c r="C160" s="3">
        <v>-258</v>
      </c>
      <c r="D160" s="3">
        <v>-278</v>
      </c>
      <c r="E160" s="3">
        <v>-286</v>
      </c>
      <c r="F160" s="3">
        <v>-278</v>
      </c>
      <c r="G160" s="3">
        <v>-438</v>
      </c>
      <c r="H160" s="3">
        <v>278</v>
      </c>
      <c r="I160" s="3">
        <v>222</v>
      </c>
    </row>
    <row r="161" spans="1:9" x14ac:dyDescent="0.25">
      <c r="A161" s="4" t="s">
        <v>120</v>
      </c>
      <c r="B161" s="5">
        <f t="shared" ref="B161:I161" si="55">+SUM(B156:B160)</f>
        <v>-790</v>
      </c>
      <c r="C161" s="5">
        <f t="shared" si="55"/>
        <v>-840</v>
      </c>
      <c r="D161" s="5">
        <f t="shared" si="55"/>
        <v>-784</v>
      </c>
      <c r="E161" s="5">
        <f t="shared" si="55"/>
        <v>-847</v>
      </c>
      <c r="F161" s="5">
        <f t="shared" si="55"/>
        <v>-724</v>
      </c>
      <c r="G161" s="5">
        <f t="shared" si="55"/>
        <v>-756</v>
      </c>
      <c r="H161" s="5">
        <f t="shared" si="55"/>
        <v>677</v>
      </c>
      <c r="I161" s="5">
        <f t="shared" si="55"/>
        <v>699</v>
      </c>
    </row>
    <row r="162" spans="1:9" x14ac:dyDescent="0.25">
      <c r="A162" s="2" t="s">
        <v>105</v>
      </c>
      <c r="B162" s="3">
        <v>-69</v>
      </c>
      <c r="C162" s="3">
        <v>-39</v>
      </c>
      <c r="D162" s="3">
        <v>-30</v>
      </c>
      <c r="E162" s="3">
        <v>-22</v>
      </c>
      <c r="F162" s="3">
        <v>-18</v>
      </c>
      <c r="G162" s="3">
        <v>-12</v>
      </c>
      <c r="H162" s="3">
        <v>7</v>
      </c>
      <c r="I162" s="3">
        <v>9</v>
      </c>
    </row>
    <row r="163" spans="1:9" x14ac:dyDescent="0.25">
      <c r="A163" s="2" t="s">
        <v>109</v>
      </c>
      <c r="B163" s="3">
        <v>1822</v>
      </c>
      <c r="C163" s="3">
        <v>2022</v>
      </c>
      <c r="D163" s="3">
        <v>1919</v>
      </c>
      <c r="E163" s="3">
        <v>1897</v>
      </c>
      <c r="F163" s="3">
        <v>1861</v>
      </c>
      <c r="G163" s="3">
        <v>1854</v>
      </c>
      <c r="H163" s="3">
        <f t="shared" ref="H163" si="56">-(SUM(H161:H162)+H81)</f>
        <v>11</v>
      </c>
      <c r="I163" s="3">
        <f>-(SUM(I161:I162)+I81)</f>
        <v>50</v>
      </c>
    </row>
    <row r="164" spans="1:9" ht="15.75" thickBot="1" x14ac:dyDescent="0.3">
      <c r="A164" s="6" t="s">
        <v>124</v>
      </c>
      <c r="B164" s="7">
        <f t="shared" ref="B164:H164" si="57">+SUM(B161:B163)</f>
        <v>963</v>
      </c>
      <c r="C164" s="7">
        <f t="shared" si="57"/>
        <v>1143</v>
      </c>
      <c r="D164" s="7">
        <f t="shared" si="57"/>
        <v>1105</v>
      </c>
      <c r="E164" s="7">
        <f t="shared" si="57"/>
        <v>1028</v>
      </c>
      <c r="F164" s="7">
        <f t="shared" si="57"/>
        <v>1119</v>
      </c>
      <c r="G164" s="7">
        <f t="shared" si="57"/>
        <v>1086</v>
      </c>
      <c r="H164" s="7">
        <f t="shared" si="57"/>
        <v>695</v>
      </c>
      <c r="I164" s="7">
        <f>+SUM(I161:I163)</f>
        <v>758</v>
      </c>
    </row>
    <row r="165" spans="1:9" ht="15.75" thickTop="1" x14ac:dyDescent="0.25">
      <c r="A165" s="12" t="s">
        <v>112</v>
      </c>
      <c r="B165" s="13">
        <f t="shared" ref="B165:H165" si="58">+B164+B81</f>
        <v>0</v>
      </c>
      <c r="C165" s="13">
        <f t="shared" si="58"/>
        <v>0</v>
      </c>
      <c r="D165" s="13">
        <f t="shared" si="58"/>
        <v>0</v>
      </c>
      <c r="E165" s="13">
        <f t="shared" si="58"/>
        <v>0</v>
      </c>
      <c r="F165" s="13">
        <f t="shared" si="58"/>
        <v>0</v>
      </c>
      <c r="G165" s="13">
        <f t="shared" si="58"/>
        <v>0</v>
      </c>
      <c r="H165" s="13">
        <f t="shared" si="58"/>
        <v>0</v>
      </c>
      <c r="I165" s="13">
        <f>+I164+I81</f>
        <v>0</v>
      </c>
    </row>
    <row r="166" spans="1:9" x14ac:dyDescent="0.25">
      <c r="A166" s="1" t="s">
        <v>125</v>
      </c>
    </row>
    <row r="167" spans="1:9" x14ac:dyDescent="0.25">
      <c r="A167" s="2" t="s">
        <v>101</v>
      </c>
      <c r="B167" s="3">
        <v>121</v>
      </c>
      <c r="C167" s="3">
        <v>133</v>
      </c>
      <c r="D167" s="3">
        <v>140</v>
      </c>
      <c r="E167" s="3">
        <v>160</v>
      </c>
      <c r="F167" s="3">
        <v>149</v>
      </c>
      <c r="G167" s="3">
        <v>148</v>
      </c>
      <c r="H167" s="3">
        <v>130</v>
      </c>
      <c r="I167" s="3">
        <v>124</v>
      </c>
    </row>
    <row r="168" spans="1:9" x14ac:dyDescent="0.25">
      <c r="A168" s="2" t="s">
        <v>102</v>
      </c>
      <c r="B168" s="3">
        <v>87</v>
      </c>
      <c r="C168" s="3">
        <v>85</v>
      </c>
      <c r="D168" s="3">
        <v>106</v>
      </c>
      <c r="E168" s="3">
        <v>116</v>
      </c>
      <c r="F168" s="3">
        <v>111</v>
      </c>
      <c r="G168" s="3">
        <v>132</v>
      </c>
      <c r="H168" s="3">
        <v>136</v>
      </c>
      <c r="I168" s="3">
        <v>134</v>
      </c>
    </row>
    <row r="169" spans="1:9" x14ac:dyDescent="0.25">
      <c r="A169" s="2" t="s">
        <v>103</v>
      </c>
      <c r="B169" s="3">
        <v>46</v>
      </c>
      <c r="C169" s="3">
        <v>48</v>
      </c>
      <c r="D169" s="3">
        <v>54</v>
      </c>
      <c r="E169" s="3">
        <v>56</v>
      </c>
      <c r="F169" s="3">
        <v>50</v>
      </c>
      <c r="G169" s="3">
        <v>44</v>
      </c>
      <c r="H169" s="3">
        <v>46</v>
      </c>
      <c r="I169" s="3">
        <v>41</v>
      </c>
    </row>
    <row r="170" spans="1:9" x14ac:dyDescent="0.25">
      <c r="A170" s="2" t="s">
        <v>107</v>
      </c>
      <c r="B170" s="3">
        <v>49</v>
      </c>
      <c r="C170" s="3">
        <v>42</v>
      </c>
      <c r="D170" s="3">
        <v>54</v>
      </c>
      <c r="E170" s="3">
        <v>55</v>
      </c>
      <c r="F170" s="3">
        <v>53</v>
      </c>
      <c r="G170" s="3">
        <v>46</v>
      </c>
      <c r="H170" s="3">
        <v>43</v>
      </c>
      <c r="I170" s="3">
        <v>42</v>
      </c>
    </row>
    <row r="171" spans="1:9" x14ac:dyDescent="0.25">
      <c r="A171" s="2" t="s">
        <v>108</v>
      </c>
      <c r="B171" s="3">
        <v>210</v>
      </c>
      <c r="C171" s="3">
        <v>230</v>
      </c>
      <c r="D171" s="3">
        <v>233</v>
      </c>
      <c r="E171" s="3">
        <v>217</v>
      </c>
      <c r="F171" s="3">
        <v>195</v>
      </c>
      <c r="G171" s="3">
        <v>214</v>
      </c>
      <c r="H171" s="3">
        <v>222</v>
      </c>
      <c r="I171" s="3">
        <v>220</v>
      </c>
    </row>
    <row r="172" spans="1:9" x14ac:dyDescent="0.25">
      <c r="A172" s="4" t="s">
        <v>120</v>
      </c>
      <c r="B172" s="5">
        <f t="shared" ref="B172:I172" si="59">+SUM(B167:B171)</f>
        <v>513</v>
      </c>
      <c r="C172" s="5">
        <f t="shared" si="59"/>
        <v>538</v>
      </c>
      <c r="D172" s="5">
        <f t="shared" si="59"/>
        <v>587</v>
      </c>
      <c r="E172" s="5">
        <f t="shared" si="59"/>
        <v>604</v>
      </c>
      <c r="F172" s="5">
        <f t="shared" si="59"/>
        <v>558</v>
      </c>
      <c r="G172" s="5">
        <f t="shared" si="59"/>
        <v>584</v>
      </c>
      <c r="H172" s="5">
        <f t="shared" si="59"/>
        <v>577</v>
      </c>
      <c r="I172" s="5">
        <f t="shared" si="59"/>
        <v>561</v>
      </c>
    </row>
    <row r="173" spans="1:9" x14ac:dyDescent="0.25">
      <c r="A173" s="2" t="s">
        <v>105</v>
      </c>
      <c r="B173" s="3">
        <v>18</v>
      </c>
      <c r="C173" s="3">
        <v>27</v>
      </c>
      <c r="D173" s="3">
        <v>28</v>
      </c>
      <c r="E173" s="3">
        <v>33</v>
      </c>
      <c r="F173" s="3">
        <v>31</v>
      </c>
      <c r="G173" s="3">
        <v>25</v>
      </c>
      <c r="H173" s="3">
        <v>26</v>
      </c>
      <c r="I173" s="3">
        <v>22</v>
      </c>
    </row>
    <row r="174" spans="1:9" x14ac:dyDescent="0.25">
      <c r="A174" s="2" t="s">
        <v>109</v>
      </c>
      <c r="B174" s="3">
        <v>75</v>
      </c>
      <c r="C174" s="3">
        <v>84</v>
      </c>
      <c r="D174" s="3">
        <v>91</v>
      </c>
      <c r="E174" s="3">
        <v>110</v>
      </c>
      <c r="F174" s="3">
        <v>116</v>
      </c>
      <c r="G174" s="3">
        <v>112</v>
      </c>
      <c r="H174" s="3">
        <v>141</v>
      </c>
      <c r="I174" s="3">
        <v>134</v>
      </c>
    </row>
    <row r="175" spans="1:9" ht="15.75" thickBot="1" x14ac:dyDescent="0.3">
      <c r="A175" s="6" t="s">
        <v>126</v>
      </c>
      <c r="B175" s="7">
        <f t="shared" ref="B175:H175" si="60">+SUM(B172:B174)</f>
        <v>606</v>
      </c>
      <c r="C175" s="7">
        <f t="shared" si="60"/>
        <v>649</v>
      </c>
      <c r="D175" s="7">
        <f t="shared" si="60"/>
        <v>706</v>
      </c>
      <c r="E175" s="7">
        <f t="shared" si="60"/>
        <v>747</v>
      </c>
      <c r="F175" s="7">
        <f t="shared" si="60"/>
        <v>705</v>
      </c>
      <c r="G175" s="7">
        <f t="shared" si="60"/>
        <v>721</v>
      </c>
      <c r="H175" s="7">
        <f t="shared" si="60"/>
        <v>744</v>
      </c>
      <c r="I175" s="7">
        <f>+SUM(I172:I174)</f>
        <v>717</v>
      </c>
    </row>
    <row r="176" spans="1:9" ht="15.75" thickTop="1" x14ac:dyDescent="0.25">
      <c r="A176" s="12" t="s">
        <v>112</v>
      </c>
      <c r="B176" s="13">
        <f t="shared" ref="B176:H176" si="61">+B175-B66</f>
        <v>0</v>
      </c>
      <c r="C176" s="13">
        <f t="shared" si="61"/>
        <v>0</v>
      </c>
      <c r="D176" s="13">
        <f t="shared" si="61"/>
        <v>0</v>
      </c>
      <c r="E176" s="13">
        <f t="shared" si="61"/>
        <v>0</v>
      </c>
      <c r="F176" s="13">
        <f t="shared" si="61"/>
        <v>0</v>
      </c>
      <c r="G176" s="13">
        <f t="shared" si="61"/>
        <v>0</v>
      </c>
      <c r="H176" s="13">
        <f t="shared" si="61"/>
        <v>0</v>
      </c>
      <c r="I176" s="13">
        <f>+I175-I66</f>
        <v>0</v>
      </c>
    </row>
    <row r="177" spans="1:9" x14ac:dyDescent="0.25">
      <c r="A177" s="14" t="s">
        <v>127</v>
      </c>
      <c r="B177" s="14"/>
      <c r="C177" s="14"/>
      <c r="D177" s="14"/>
      <c r="E177" s="14"/>
      <c r="F177" s="14"/>
      <c r="G177" s="14"/>
      <c r="H177" s="14"/>
      <c r="I177" s="14"/>
    </row>
    <row r="178" spans="1:9" x14ac:dyDescent="0.25">
      <c r="A178" s="28" t="s">
        <v>128</v>
      </c>
    </row>
    <row r="179" spans="1:9" x14ac:dyDescent="0.25">
      <c r="A179" s="33" t="s">
        <v>101</v>
      </c>
      <c r="B179" s="34" t="str">
        <f t="shared" ref="B179:H194" si="62">+IFERROR(B107/A107-1,"")</f>
        <v/>
      </c>
      <c r="C179" s="34">
        <f t="shared" si="62"/>
        <v>7.4526928675400228E-2</v>
      </c>
      <c r="D179" s="34">
        <f t="shared" si="62"/>
        <v>3.0615009482525046E-2</v>
      </c>
      <c r="E179" s="34">
        <f t="shared" si="62"/>
        <v>-2.372502628811779E-2</v>
      </c>
      <c r="F179" s="34">
        <f t="shared" si="62"/>
        <v>7.0481319421070276E-2</v>
      </c>
      <c r="G179" s="34">
        <f t="shared" si="62"/>
        <v>-8.9171173437303519E-2</v>
      </c>
      <c r="H179" s="34">
        <f t="shared" si="62"/>
        <v>0.18606738470035911</v>
      </c>
      <c r="I179" s="34">
        <v>7.0000000000000007E-2</v>
      </c>
    </row>
    <row r="180" spans="1:9" x14ac:dyDescent="0.25">
      <c r="A180" s="31" t="s">
        <v>114</v>
      </c>
      <c r="B180" s="30" t="str">
        <f t="shared" si="62"/>
        <v/>
      </c>
      <c r="C180" s="30">
        <f t="shared" si="62"/>
        <v>9.3228309428638578E-2</v>
      </c>
      <c r="D180" s="30">
        <f t="shared" si="62"/>
        <v>4.1402301322722934E-2</v>
      </c>
      <c r="E180" s="30">
        <f t="shared" si="62"/>
        <v>-3.7381247418422192E-2</v>
      </c>
      <c r="F180" s="30">
        <f t="shared" si="62"/>
        <v>7.755846384895948E-2</v>
      </c>
      <c r="G180" s="30">
        <f t="shared" si="62"/>
        <v>-7.1279243404678949E-2</v>
      </c>
      <c r="H180" s="30">
        <f t="shared" si="62"/>
        <v>0.24815092721620746</v>
      </c>
      <c r="I180" s="30">
        <v>0.05</v>
      </c>
    </row>
    <row r="181" spans="1:9" x14ac:dyDescent="0.25">
      <c r="A181" s="31" t="s">
        <v>115</v>
      </c>
      <c r="B181" s="30" t="str">
        <f t="shared" si="62"/>
        <v/>
      </c>
      <c r="C181" s="30">
        <f t="shared" si="62"/>
        <v>7.6190476190476142E-2</v>
      </c>
      <c r="D181" s="30">
        <f t="shared" si="62"/>
        <v>2.9498525073746285E-2</v>
      </c>
      <c r="E181" s="30">
        <f t="shared" si="62"/>
        <v>1.0642652476463343E-2</v>
      </c>
      <c r="F181" s="30">
        <f t="shared" si="62"/>
        <v>6.5208586472256025E-2</v>
      </c>
      <c r="G181" s="30">
        <f t="shared" si="62"/>
        <v>-0.11806083650190113</v>
      </c>
      <c r="H181" s="30">
        <f t="shared" si="62"/>
        <v>8.3854278939426541E-2</v>
      </c>
      <c r="I181" s="30">
        <v>0.09</v>
      </c>
    </row>
    <row r="182" spans="1:9" x14ac:dyDescent="0.25">
      <c r="A182" s="31" t="s">
        <v>116</v>
      </c>
      <c r="B182" s="30" t="str">
        <f t="shared" si="62"/>
        <v/>
      </c>
      <c r="C182" s="30">
        <f t="shared" si="62"/>
        <v>-0.12742718446601942</v>
      </c>
      <c r="D182" s="30">
        <f t="shared" si="62"/>
        <v>-0.10152990264255912</v>
      </c>
      <c r="E182" s="30">
        <f t="shared" si="62"/>
        <v>-7.8947368421052655E-2</v>
      </c>
      <c r="F182" s="30">
        <f t="shared" si="62"/>
        <v>3.3613445378151141E-3</v>
      </c>
      <c r="G182" s="30">
        <f t="shared" si="62"/>
        <v>-0.13567839195979903</v>
      </c>
      <c r="H182" s="30">
        <f t="shared" si="62"/>
        <v>-1.744186046511631E-2</v>
      </c>
      <c r="I182" s="30">
        <v>0.25</v>
      </c>
    </row>
    <row r="183" spans="1:9" x14ac:dyDescent="0.25">
      <c r="A183" s="33" t="s">
        <v>102</v>
      </c>
      <c r="B183" s="34" t="str">
        <f t="shared" si="62"/>
        <v/>
      </c>
      <c r="C183" s="34">
        <f t="shared" si="62"/>
        <v>1.4205306888233737E-2</v>
      </c>
      <c r="D183" s="34">
        <f t="shared" si="62"/>
        <v>5.3118393234672379E-2</v>
      </c>
      <c r="E183" s="34">
        <f t="shared" si="62"/>
        <v>0.15959849435382689</v>
      </c>
      <c r="F183" s="34">
        <f t="shared" si="62"/>
        <v>6.1674962129409261E-2</v>
      </c>
      <c r="G183" s="34">
        <f t="shared" si="62"/>
        <v>-4.7390949857317621E-2</v>
      </c>
      <c r="H183" s="34">
        <f t="shared" si="62"/>
        <v>0.22563389322777372</v>
      </c>
      <c r="I183" s="34">
        <v>0.12</v>
      </c>
    </row>
    <row r="184" spans="1:9" x14ac:dyDescent="0.25">
      <c r="A184" s="31" t="s">
        <v>114</v>
      </c>
      <c r="B184" s="30" t="str">
        <f t="shared" si="62"/>
        <v/>
      </c>
      <c r="C184" s="30">
        <f t="shared" si="62"/>
        <v>2.1470528661130306E-2</v>
      </c>
      <c r="D184" s="30">
        <f t="shared" si="62"/>
        <v>2.9545905215149659E-2</v>
      </c>
      <c r="E184" s="30">
        <f t="shared" si="62"/>
        <v>0.1315485362095532</v>
      </c>
      <c r="F184" s="30">
        <f t="shared" si="62"/>
        <v>7.1148936170212673E-2</v>
      </c>
      <c r="G184" s="30">
        <f t="shared" si="62"/>
        <v>-6.3721595423486432E-2</v>
      </c>
      <c r="H184" s="30">
        <f t="shared" si="62"/>
        <v>0.18295994568907004</v>
      </c>
      <c r="I184" s="30">
        <v>0.09</v>
      </c>
    </row>
    <row r="185" spans="1:9" x14ac:dyDescent="0.25">
      <c r="A185" s="31" t="s">
        <v>115</v>
      </c>
      <c r="B185" s="30" t="str">
        <f t="shared" si="62"/>
        <v/>
      </c>
      <c r="C185" s="30">
        <f t="shared" si="62"/>
        <v>0</v>
      </c>
      <c r="D185" s="30">
        <f t="shared" si="62"/>
        <v>0.11447184737087013</v>
      </c>
      <c r="E185" s="30">
        <f t="shared" si="62"/>
        <v>0.22755741127348639</v>
      </c>
      <c r="F185" s="30">
        <f t="shared" si="62"/>
        <v>5.0000000000000044E-2</v>
      </c>
      <c r="G185" s="30">
        <f t="shared" si="62"/>
        <v>-1.1013929381276322E-2</v>
      </c>
      <c r="H185" s="30">
        <f t="shared" si="62"/>
        <v>0.30887651490337364</v>
      </c>
      <c r="I185" s="30">
        <v>0.16</v>
      </c>
    </row>
    <row r="186" spans="1:9" x14ac:dyDescent="0.25">
      <c r="A186" s="31" t="s">
        <v>116</v>
      </c>
      <c r="B186" s="30" t="str">
        <f t="shared" si="62"/>
        <v/>
      </c>
      <c r="C186" s="30">
        <f t="shared" si="62"/>
        <v>0</v>
      </c>
      <c r="D186" s="30">
        <f t="shared" si="62"/>
        <v>1.8617021276595702E-2</v>
      </c>
      <c r="E186" s="30">
        <f t="shared" si="62"/>
        <v>0.11488250652741505</v>
      </c>
      <c r="F186" s="30">
        <f t="shared" si="62"/>
        <v>1.1709601873536313E-2</v>
      </c>
      <c r="G186" s="30">
        <f t="shared" si="62"/>
        <v>-6.944444444444442E-2</v>
      </c>
      <c r="H186" s="30">
        <f t="shared" si="62"/>
        <v>0.21890547263681581</v>
      </c>
      <c r="I186" s="30">
        <v>0.17</v>
      </c>
    </row>
    <row r="187" spans="1:9" x14ac:dyDescent="0.25">
      <c r="A187" s="33" t="s">
        <v>103</v>
      </c>
      <c r="B187" s="34" t="str">
        <f t="shared" si="62"/>
        <v/>
      </c>
      <c r="C187" s="34">
        <f t="shared" si="62"/>
        <v>0.23410498858819695</v>
      </c>
      <c r="D187" s="34">
        <f t="shared" si="62"/>
        <v>0.11941875825627468</v>
      </c>
      <c r="E187" s="34">
        <f t="shared" si="62"/>
        <v>0.21170639603493036</v>
      </c>
      <c r="F187" s="34">
        <f t="shared" si="62"/>
        <v>0.20919361121932223</v>
      </c>
      <c r="G187" s="34">
        <f t="shared" si="62"/>
        <v>7.5869845360824639E-2</v>
      </c>
      <c r="H187" s="34">
        <f t="shared" si="62"/>
        <v>0.24120377301991325</v>
      </c>
      <c r="I187" s="34">
        <v>-0.13</v>
      </c>
    </row>
    <row r="188" spans="1:9" x14ac:dyDescent="0.25">
      <c r="A188" s="31" t="s">
        <v>114</v>
      </c>
      <c r="B188" s="30" t="str">
        <f t="shared" si="62"/>
        <v/>
      </c>
      <c r="C188" s="30">
        <f t="shared" si="62"/>
        <v>0.28918650793650791</v>
      </c>
      <c r="D188" s="30">
        <f t="shared" si="62"/>
        <v>0.12350904193920731</v>
      </c>
      <c r="E188" s="30">
        <f t="shared" si="62"/>
        <v>0.19726027397260282</v>
      </c>
      <c r="F188" s="30">
        <f t="shared" si="62"/>
        <v>0.21910755148741412</v>
      </c>
      <c r="G188" s="30">
        <f t="shared" si="62"/>
        <v>8.7517597372125833E-2</v>
      </c>
      <c r="H188" s="30">
        <f t="shared" si="62"/>
        <v>0.24012944983818763</v>
      </c>
      <c r="I188" s="30">
        <v>-0.1</v>
      </c>
    </row>
    <row r="189" spans="1:9" x14ac:dyDescent="0.25">
      <c r="A189" s="31" t="s">
        <v>115</v>
      </c>
      <c r="B189" s="30" t="str">
        <f t="shared" si="62"/>
        <v/>
      </c>
      <c r="C189" s="30">
        <f t="shared" si="62"/>
        <v>0.14054054054054044</v>
      </c>
      <c r="D189" s="30">
        <f t="shared" si="62"/>
        <v>0.12606635071090055</v>
      </c>
      <c r="E189" s="30">
        <f t="shared" si="62"/>
        <v>0.26936026936026947</v>
      </c>
      <c r="F189" s="30">
        <f t="shared" si="62"/>
        <v>0.19893899204244025</v>
      </c>
      <c r="G189" s="30">
        <f t="shared" si="62"/>
        <v>4.8672566371681381E-2</v>
      </c>
      <c r="H189" s="30">
        <f t="shared" si="62"/>
        <v>0.2378691983122363</v>
      </c>
      <c r="I189" s="30">
        <v>-0.21</v>
      </c>
    </row>
    <row r="190" spans="1:9" x14ac:dyDescent="0.25">
      <c r="A190" s="31" t="s">
        <v>116</v>
      </c>
      <c r="B190" s="30" t="str">
        <f t="shared" si="62"/>
        <v/>
      </c>
      <c r="C190" s="30">
        <f t="shared" si="62"/>
        <v>3.9682539682539764E-2</v>
      </c>
      <c r="D190" s="30">
        <f t="shared" si="62"/>
        <v>-1.5267175572519109E-2</v>
      </c>
      <c r="E190" s="30">
        <f t="shared" si="62"/>
        <v>7.7519379844961378E-3</v>
      </c>
      <c r="F190" s="30">
        <f t="shared" si="62"/>
        <v>6.1538461538461542E-2</v>
      </c>
      <c r="G190" s="30">
        <f t="shared" si="62"/>
        <v>7.2463768115942129E-2</v>
      </c>
      <c r="H190" s="30">
        <f t="shared" si="62"/>
        <v>0.31756756756756754</v>
      </c>
      <c r="I190" s="30">
        <v>-0.06</v>
      </c>
    </row>
    <row r="191" spans="1:9" x14ac:dyDescent="0.25">
      <c r="A191" s="33" t="s">
        <v>107</v>
      </c>
      <c r="B191" s="34" t="str">
        <f t="shared" si="62"/>
        <v/>
      </c>
      <c r="C191" s="34">
        <f t="shared" si="62"/>
        <v>0</v>
      </c>
      <c r="D191" s="34">
        <f t="shared" si="62"/>
        <v>9.7289784572619942E-2</v>
      </c>
      <c r="E191" s="34">
        <f t="shared" si="62"/>
        <v>9.0563647878403986E-2</v>
      </c>
      <c r="F191" s="34">
        <f t="shared" si="62"/>
        <v>1.7034456058846237E-2</v>
      </c>
      <c r="G191" s="34">
        <f t="shared" si="62"/>
        <v>-4.3014845831747195E-2</v>
      </c>
      <c r="H191" s="34">
        <f t="shared" si="62"/>
        <v>6.2649164677804237E-2</v>
      </c>
      <c r="I191" s="34">
        <v>0.16</v>
      </c>
    </row>
    <row r="192" spans="1:9" x14ac:dyDescent="0.25">
      <c r="A192" s="31" t="s">
        <v>114</v>
      </c>
      <c r="B192" s="30" t="str">
        <f t="shared" si="62"/>
        <v/>
      </c>
      <c r="C192" s="30">
        <f t="shared" si="62"/>
        <v>0</v>
      </c>
      <c r="D192" s="30">
        <f t="shared" si="62"/>
        <v>0.12116040955631391</v>
      </c>
      <c r="E192" s="30">
        <f t="shared" si="62"/>
        <v>8.8280060882800715E-2</v>
      </c>
      <c r="F192" s="30">
        <f t="shared" si="62"/>
        <v>1.3146853146853044E-2</v>
      </c>
      <c r="G192" s="30">
        <f t="shared" si="62"/>
        <v>-4.7763666482606326E-2</v>
      </c>
      <c r="H192" s="30">
        <f t="shared" si="62"/>
        <v>6.0887213685126174E-2</v>
      </c>
      <c r="I192" s="30">
        <v>0.17</v>
      </c>
    </row>
    <row r="193" spans="1:9" x14ac:dyDescent="0.25">
      <c r="A193" s="31" t="s">
        <v>115</v>
      </c>
      <c r="B193" s="30" t="str">
        <f t="shared" si="62"/>
        <v/>
      </c>
      <c r="C193" s="30">
        <f t="shared" si="62"/>
        <v>0</v>
      </c>
      <c r="D193" s="30">
        <f t="shared" si="62"/>
        <v>6.0877350044762801E-2</v>
      </c>
      <c r="E193" s="30">
        <f t="shared" si="62"/>
        <v>0.13670886075949373</v>
      </c>
      <c r="F193" s="30">
        <f t="shared" si="62"/>
        <v>3.563474387527843E-2</v>
      </c>
      <c r="G193" s="30">
        <f t="shared" si="62"/>
        <v>-2.1505376344086002E-2</v>
      </c>
      <c r="H193" s="30">
        <f t="shared" si="62"/>
        <v>9.4505494505494614E-2</v>
      </c>
      <c r="I193" s="30">
        <v>0.12</v>
      </c>
    </row>
    <row r="194" spans="1:9" x14ac:dyDescent="0.25">
      <c r="A194" s="31" t="s">
        <v>116</v>
      </c>
      <c r="B194" s="30" t="str">
        <f t="shared" si="62"/>
        <v/>
      </c>
      <c r="C194" s="30">
        <f t="shared" si="62"/>
        <v>0</v>
      </c>
      <c r="D194" s="30">
        <f t="shared" si="62"/>
        <v>-1.1111111111111072E-2</v>
      </c>
      <c r="E194" s="30">
        <f t="shared" si="62"/>
        <v>-8.6142322097378266E-2</v>
      </c>
      <c r="F194" s="30">
        <f t="shared" si="62"/>
        <v>-2.8688524590163911E-2</v>
      </c>
      <c r="G194" s="30">
        <f t="shared" si="62"/>
        <v>-9.7046413502109741E-2</v>
      </c>
      <c r="H194" s="30">
        <f t="shared" si="62"/>
        <v>-0.11214953271028039</v>
      </c>
      <c r="I194" s="30">
        <v>0.28000000000000003</v>
      </c>
    </row>
    <row r="195" spans="1:9" x14ac:dyDescent="0.25">
      <c r="A195" s="33" t="s">
        <v>108</v>
      </c>
      <c r="B195" s="34" t="str">
        <f t="shared" ref="B195:H198" si="63">+IFERROR(B123/A123-1,"")</f>
        <v/>
      </c>
      <c r="C195" s="34">
        <f t="shared" si="63"/>
        <v>-0.36521739130434783</v>
      </c>
      <c r="D195" s="34">
        <f t="shared" si="63"/>
        <v>0</v>
      </c>
      <c r="E195" s="34">
        <f t="shared" si="63"/>
        <v>0.20547945205479445</v>
      </c>
      <c r="F195" s="34">
        <f t="shared" si="63"/>
        <v>-0.52272727272727271</v>
      </c>
      <c r="G195" s="34">
        <f t="shared" si="63"/>
        <v>-0.2857142857142857</v>
      </c>
      <c r="H195" s="34">
        <f t="shared" si="63"/>
        <v>-0.16666666666666663</v>
      </c>
      <c r="I195" s="34">
        <v>3.02</v>
      </c>
    </row>
    <row r="196" spans="1:9" x14ac:dyDescent="0.25">
      <c r="A196" s="35" t="s">
        <v>104</v>
      </c>
      <c r="B196" s="37" t="str">
        <f t="shared" si="63"/>
        <v/>
      </c>
      <c r="C196" s="37">
        <f t="shared" si="63"/>
        <v>6.2924636772237807E-2</v>
      </c>
      <c r="D196" s="37">
        <f t="shared" si="63"/>
        <v>5.6577179008096445E-2</v>
      </c>
      <c r="E196" s="37">
        <f>+IFERROR(E124/D124-1,"")</f>
        <v>6.9866286104303121E-2</v>
      </c>
      <c r="F196" s="37">
        <f t="shared" si="63"/>
        <v>7.9251848629839028E-2</v>
      </c>
      <c r="G196" s="37">
        <f t="shared" si="63"/>
        <v>-4.4333387070772168E-2</v>
      </c>
      <c r="H196" s="37">
        <f t="shared" si="63"/>
        <v>0.18907444894286995</v>
      </c>
      <c r="I196" s="37">
        <v>0.06</v>
      </c>
    </row>
    <row r="197" spans="1:9" x14ac:dyDescent="0.25">
      <c r="A197" s="33" t="s">
        <v>105</v>
      </c>
      <c r="B197" s="34" t="str">
        <f t="shared" si="63"/>
        <v/>
      </c>
      <c r="C197" s="34">
        <f t="shared" si="63"/>
        <v>-1.3622603430877955E-2</v>
      </c>
      <c r="D197" s="34">
        <f t="shared" si="63"/>
        <v>4.4501278772378416E-2</v>
      </c>
      <c r="E197" s="34">
        <f t="shared" si="63"/>
        <v>-7.6395690499510338E-2</v>
      </c>
      <c r="F197" s="34">
        <f t="shared" si="63"/>
        <v>1.0604453870625585E-2</v>
      </c>
      <c r="G197" s="34">
        <f t="shared" si="63"/>
        <v>-3.147953830010497E-2</v>
      </c>
      <c r="H197" s="34">
        <f t="shared" si="63"/>
        <v>0.19447453954496208</v>
      </c>
      <c r="I197" s="34">
        <v>7.0000000000000007E-2</v>
      </c>
    </row>
    <row r="198" spans="1:9" x14ac:dyDescent="0.25">
      <c r="A198" s="31" t="s">
        <v>114</v>
      </c>
      <c r="B198" s="30" t="str">
        <f>+IFERROR(B126/A126-1,"")</f>
        <v/>
      </c>
      <c r="C198" s="30" t="str">
        <f>+IFERROR(C126/B126-1,"")</f>
        <v/>
      </c>
      <c r="D198" s="30" t="str">
        <f t="shared" si="63"/>
        <v/>
      </c>
      <c r="E198" s="30" t="str">
        <f t="shared" si="63"/>
        <v/>
      </c>
      <c r="F198" s="30" t="str">
        <f t="shared" si="63"/>
        <v/>
      </c>
      <c r="G198" s="30">
        <f t="shared" si="63"/>
        <v>-9.6501809408926498E-3</v>
      </c>
      <c r="H198" s="30">
        <f t="shared" si="63"/>
        <v>0.2095006090133984</v>
      </c>
      <c r="I198" s="30">
        <v>0.06</v>
      </c>
    </row>
    <row r="199" spans="1:9" x14ac:dyDescent="0.25">
      <c r="A199" s="31" t="s">
        <v>115</v>
      </c>
      <c r="B199" s="30" t="str">
        <f t="shared" ref="B199:I203" si="64">+IFERROR(B127/A127-1,"")</f>
        <v/>
      </c>
      <c r="C199" s="30" t="str">
        <f t="shared" si="64"/>
        <v/>
      </c>
      <c r="D199" s="30" t="str">
        <f t="shared" si="64"/>
        <v/>
      </c>
      <c r="E199" s="30" t="str">
        <f t="shared" si="64"/>
        <v/>
      </c>
      <c r="F199" s="30" t="str">
        <f t="shared" si="64"/>
        <v/>
      </c>
      <c r="G199" s="30">
        <f t="shared" si="64"/>
        <v>-0.24576271186440679</v>
      </c>
      <c r="H199" s="30">
        <f t="shared" si="64"/>
        <v>0.1685393258426966</v>
      </c>
      <c r="I199" s="30">
        <v>-0.03</v>
      </c>
    </row>
    <row r="200" spans="1:9" x14ac:dyDescent="0.25">
      <c r="A200" s="31" t="s">
        <v>116</v>
      </c>
      <c r="B200" s="30" t="str">
        <f t="shared" si="64"/>
        <v/>
      </c>
      <c r="C200" s="30" t="str">
        <f t="shared" si="64"/>
        <v/>
      </c>
      <c r="D200" s="30" t="str">
        <f t="shared" si="64"/>
        <v/>
      </c>
      <c r="E200" s="30" t="str">
        <f t="shared" si="64"/>
        <v/>
      </c>
      <c r="F200" s="30" t="str">
        <f t="shared" si="64"/>
        <v/>
      </c>
      <c r="G200" s="30">
        <f t="shared" si="64"/>
        <v>4.1666666666666741E-2</v>
      </c>
      <c r="H200" s="30">
        <f t="shared" si="64"/>
        <v>0.15999999999999992</v>
      </c>
      <c r="I200" s="30">
        <v>-0.16</v>
      </c>
    </row>
    <row r="201" spans="1:9" x14ac:dyDescent="0.25">
      <c r="A201" s="31" t="s">
        <v>122</v>
      </c>
      <c r="B201" s="30" t="str">
        <f t="shared" si="64"/>
        <v/>
      </c>
      <c r="C201" s="30" t="str">
        <f t="shared" si="64"/>
        <v/>
      </c>
      <c r="D201" s="30" t="str">
        <f t="shared" si="64"/>
        <v/>
      </c>
      <c r="E201" s="30" t="str">
        <f t="shared" si="64"/>
        <v/>
      </c>
      <c r="F201" s="30" t="str">
        <f t="shared" si="64"/>
        <v/>
      </c>
      <c r="G201" s="30">
        <f t="shared" si="64"/>
        <v>-0.15094339622641506</v>
      </c>
      <c r="H201" s="30">
        <f t="shared" si="64"/>
        <v>-4.4444444444444398E-2</v>
      </c>
      <c r="I201" s="30">
        <v>0.42</v>
      </c>
    </row>
    <row r="202" spans="1:9" x14ac:dyDescent="0.25">
      <c r="A202" s="29" t="s">
        <v>109</v>
      </c>
      <c r="B202" s="30" t="str">
        <f t="shared" si="64"/>
        <v/>
      </c>
      <c r="C202" s="30">
        <f t="shared" si="64"/>
        <v>4.8780487804878092E-2</v>
      </c>
      <c r="D202" s="30">
        <f t="shared" si="64"/>
        <v>-1.8720930232558139</v>
      </c>
      <c r="E202" s="30">
        <f t="shared" si="64"/>
        <v>-0.65333333333333332</v>
      </c>
      <c r="F202" s="30">
        <f t="shared" si="64"/>
        <v>-1.2692307692307692</v>
      </c>
      <c r="G202" s="30">
        <f t="shared" si="64"/>
        <v>0.5714285714285714</v>
      </c>
      <c r="H202" s="30">
        <f t="shared" si="64"/>
        <v>-4.6363636363636367</v>
      </c>
      <c r="I202" s="30">
        <f t="shared" si="64"/>
        <v>-2.8</v>
      </c>
    </row>
    <row r="203" spans="1:9" ht="15.75" thickBot="1" x14ac:dyDescent="0.3">
      <c r="A203" s="32" t="s">
        <v>106</v>
      </c>
      <c r="B203" s="36" t="str">
        <f t="shared" si="64"/>
        <v/>
      </c>
      <c r="C203" s="36">
        <f t="shared" si="64"/>
        <v>5.8004640371229765E-2</v>
      </c>
      <c r="D203" s="36">
        <f t="shared" si="64"/>
        <v>6.0971089696071123E-2</v>
      </c>
      <c r="E203" s="36">
        <f t="shared" si="64"/>
        <v>5.95924308588065E-2</v>
      </c>
      <c r="F203" s="36">
        <f t="shared" si="64"/>
        <v>7.4731433909388079E-2</v>
      </c>
      <c r="G203" s="36">
        <f t="shared" si="64"/>
        <v>-4.3817266150267153E-2</v>
      </c>
      <c r="H203" s="36">
        <f t="shared" si="64"/>
        <v>0.19076009945726269</v>
      </c>
      <c r="I203" s="36">
        <v>0.06</v>
      </c>
    </row>
    <row r="204" spans="1:9" ht="15.75" thickTop="1" x14ac:dyDescent="0.2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9"/>
  <sheetViews>
    <sheetView tabSelected="1" zoomScale="175" zoomScaleNormal="175" workbookViewId="0">
      <selection activeCell="J186" sqref="J186:N186"/>
    </sheetView>
  </sheetViews>
  <sheetFormatPr defaultRowHeight="15" x14ac:dyDescent="0.25"/>
  <cols>
    <col min="1" max="1" width="44.42578125" bestFit="1" customWidth="1"/>
    <col min="2" max="14" width="11.7109375" customWidth="1"/>
  </cols>
  <sheetData>
    <row r="1" spans="1:14"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 t="shared" ref="K1:N1" si="1">+J1+1</f>
        <v>2024</v>
      </c>
      <c r="L1" s="39">
        <f t="shared" si="1"/>
        <v>2025</v>
      </c>
      <c r="M1" s="39">
        <f t="shared" si="1"/>
        <v>2026</v>
      </c>
      <c r="N1" s="39">
        <f t="shared" si="1"/>
        <v>2027</v>
      </c>
    </row>
    <row r="2" spans="1:14" x14ac:dyDescent="0.25">
      <c r="A2" s="40" t="s">
        <v>129</v>
      </c>
      <c r="B2" s="40"/>
      <c r="C2" s="40"/>
      <c r="D2" s="40"/>
      <c r="E2" s="40"/>
      <c r="F2" s="40"/>
      <c r="G2" s="40"/>
      <c r="H2" s="40"/>
      <c r="I2" s="40"/>
      <c r="J2" s="39"/>
      <c r="K2" s="39"/>
      <c r="L2" s="39"/>
      <c r="M2" s="39"/>
      <c r="N2" s="39"/>
    </row>
    <row r="3" spans="1:14" x14ac:dyDescent="0.25">
      <c r="A3" s="41" t="s">
        <v>140</v>
      </c>
      <c r="B3" s="9">
        <f>+Historicals!B2</f>
        <v>30601</v>
      </c>
      <c r="C3" s="9">
        <f>+Historicals!C2</f>
        <v>32376</v>
      </c>
      <c r="D3" s="9">
        <f>+Historicals!D2</f>
        <v>34350</v>
      </c>
      <c r="E3" s="9">
        <f>+Historicals!E2</f>
        <v>36397</v>
      </c>
      <c r="F3" s="9">
        <f>+Historicals!F2</f>
        <v>39117</v>
      </c>
      <c r="G3" s="9">
        <f>+Historicals!G2</f>
        <v>37403</v>
      </c>
      <c r="H3" s="9">
        <f>+Historicals!H2</f>
        <v>44538</v>
      </c>
      <c r="I3" s="9">
        <f>+Historicals!I2</f>
        <v>46710</v>
      </c>
      <c r="J3" s="9">
        <f>+I3*(1+I4)</f>
        <v>48987.922672773813</v>
      </c>
      <c r="K3" s="9">
        <f t="shared" ref="K3:N3" si="2">+J3*(1+J4)</f>
        <v>51376.933585820305</v>
      </c>
      <c r="L3" s="9">
        <f t="shared" si="2"/>
        <v>53882.450217649348</v>
      </c>
      <c r="M3" s="9">
        <f t="shared" si="2"/>
        <v>56510.154242812903</v>
      </c>
      <c r="N3" s="9">
        <f t="shared" si="2"/>
        <v>59266.004416044518</v>
      </c>
    </row>
    <row r="4" spans="1:14" x14ac:dyDescent="0.25">
      <c r="A4" s="42" t="s">
        <v>130</v>
      </c>
      <c r="B4" s="47" t="str">
        <f t="shared" ref="B4" si="3">+IFERROR(B3/A3-1,"nm")</f>
        <v>nm</v>
      </c>
      <c r="C4" s="47">
        <f t="shared" ref="C4" si="4">+IFERROR(C3/B3-1,"nm")</f>
        <v>5.8004640371229765E-2</v>
      </c>
      <c r="D4" s="47">
        <f t="shared" ref="D4" si="5">+IFERROR(D3/C3-1,"nm")</f>
        <v>6.0971089696071123E-2</v>
      </c>
      <c r="E4" s="47">
        <f t="shared" ref="E4" si="6">+IFERROR(E3/D3-1,"nm")</f>
        <v>5.95924308588065E-2</v>
      </c>
      <c r="F4" s="47">
        <f t="shared" ref="F4" si="7">+IFERROR(F3/E3-1,"nm")</f>
        <v>7.4731433909388079E-2</v>
      </c>
      <c r="G4" s="47">
        <f t="shared" ref="G4" si="8">+IFERROR(G3/F3-1,"nm")</f>
        <v>-4.3817266150267153E-2</v>
      </c>
      <c r="H4" s="47">
        <f t="shared" ref="H4" si="9">+IFERROR(H3/G3-1,"nm")</f>
        <v>0.19076009945726269</v>
      </c>
      <c r="I4" s="47">
        <f>+IFERROR(I3/H3-1,"nm")</f>
        <v>4.8767344739323759E-2</v>
      </c>
      <c r="J4" s="47">
        <f t="shared" ref="J4:N4" si="10">+IFERROR(J3/I3-1,"nm")</f>
        <v>4.8767344739323759E-2</v>
      </c>
      <c r="K4" s="47">
        <f t="shared" si="10"/>
        <v>4.8767344739323759E-2</v>
      </c>
      <c r="L4" s="47">
        <f t="shared" si="10"/>
        <v>4.8767344739323759E-2</v>
      </c>
      <c r="M4" s="47">
        <f t="shared" si="10"/>
        <v>4.8767344739323759E-2</v>
      </c>
      <c r="N4" s="47">
        <f t="shared" si="10"/>
        <v>4.8767344739323759E-2</v>
      </c>
    </row>
    <row r="5" spans="1:14" x14ac:dyDescent="0.25">
      <c r="A5" s="41" t="s">
        <v>131</v>
      </c>
      <c r="B5" s="9">
        <f>+B8+B11</f>
        <v>4839</v>
      </c>
      <c r="C5" s="9">
        <f t="shared" ref="C5:I5" si="11">+C8+C11</f>
        <v>5291</v>
      </c>
      <c r="D5" s="9">
        <f t="shared" si="11"/>
        <v>5651</v>
      </c>
      <c r="E5" s="9">
        <f t="shared" si="11"/>
        <v>5126</v>
      </c>
      <c r="F5" s="9">
        <f t="shared" si="11"/>
        <v>5555</v>
      </c>
      <c r="G5" s="9">
        <f t="shared" si="11"/>
        <v>3697</v>
      </c>
      <c r="H5" s="9">
        <f t="shared" si="11"/>
        <v>7667</v>
      </c>
      <c r="I5" s="9">
        <f t="shared" si="11"/>
        <v>7573</v>
      </c>
      <c r="J5" s="9">
        <f>+I5*(1+I6)</f>
        <v>7480.152471631669</v>
      </c>
      <c r="K5" s="9">
        <f t="shared" ref="K5:N5" si="12">+J5*(1+J6)</f>
        <v>7388.4432852049868</v>
      </c>
      <c r="L5" s="9">
        <f t="shared" si="12"/>
        <v>7297.8584842646887</v>
      </c>
      <c r="M5" s="9">
        <f t="shared" si="12"/>
        <v>7208.3842834663483</v>
      </c>
      <c r="N5" s="9">
        <f t="shared" si="12"/>
        <v>7120.0070664784998</v>
      </c>
    </row>
    <row r="6" spans="1:14" x14ac:dyDescent="0.25">
      <c r="A6" s="42" t="s">
        <v>130</v>
      </c>
      <c r="B6" s="47" t="str">
        <f t="shared" ref="B6" si="13">+IFERROR(B5/A5-1,"nm")</f>
        <v>nm</v>
      </c>
      <c r="C6" s="47">
        <f t="shared" ref="C6" si="14">+IFERROR(C5/B5-1,"nm")</f>
        <v>9.3407728869601137E-2</v>
      </c>
      <c r="D6" s="47">
        <f t="shared" ref="D6" si="15">+IFERROR(D5/C5-1,"nm")</f>
        <v>6.8040068040068125E-2</v>
      </c>
      <c r="E6" s="47">
        <f t="shared" ref="E6" si="16">+IFERROR(E5/D5-1,"nm")</f>
        <v>-9.2903910812245583E-2</v>
      </c>
      <c r="F6" s="47">
        <f t="shared" ref="F6" si="17">+IFERROR(F5/E5-1,"nm")</f>
        <v>8.3690987124463545E-2</v>
      </c>
      <c r="G6" s="47">
        <f t="shared" ref="G6" si="18">+IFERROR(G5/F5-1,"nm")</f>
        <v>-0.3344734473447345</v>
      </c>
      <c r="H6" s="47">
        <f t="shared" ref="H6" si="19">+IFERROR(H5/G5-1,"nm")</f>
        <v>1.0738436570192049</v>
      </c>
      <c r="I6" s="47">
        <f>+IFERROR(I5/H5-1,"nm")</f>
        <v>-1.2260336507108338E-2</v>
      </c>
      <c r="J6" s="47">
        <f t="shared" ref="J6" si="20">+IFERROR(J5/I5-1,"nm")</f>
        <v>-1.2260336507108338E-2</v>
      </c>
      <c r="K6" s="47">
        <f t="shared" ref="K6" si="21">+IFERROR(K5/J5-1,"nm")</f>
        <v>-1.2260336507108338E-2</v>
      </c>
      <c r="L6" s="47">
        <f t="shared" ref="L6" si="22">+IFERROR(L5/K5-1,"nm")</f>
        <v>-1.2260336507108338E-2</v>
      </c>
      <c r="M6" s="47">
        <f t="shared" ref="M6" si="23">+IFERROR(M5/L5-1,"nm")</f>
        <v>-1.2260336507108338E-2</v>
      </c>
      <c r="N6" s="47">
        <f t="shared" ref="N6" si="24">+IFERROR(N5/M5-1,"nm")</f>
        <v>-1.2260336507108338E-2</v>
      </c>
    </row>
    <row r="7" spans="1:14" x14ac:dyDescent="0.25">
      <c r="A7" s="42" t="s">
        <v>132</v>
      </c>
      <c r="B7" s="47">
        <f>+IFERROR(B5/B$3,"nm")</f>
        <v>0.15813208718669325</v>
      </c>
      <c r="C7" s="47">
        <f t="shared" ref="C7:N7" si="25">+IFERROR(C5/C$3,"nm")</f>
        <v>0.16342352359772672</v>
      </c>
      <c r="D7" s="47">
        <f t="shared" si="25"/>
        <v>0.16451237263464338</v>
      </c>
      <c r="E7" s="47">
        <f t="shared" si="25"/>
        <v>0.14083578316894249</v>
      </c>
      <c r="F7" s="47">
        <f t="shared" si="25"/>
        <v>0.14200986783240024</v>
      </c>
      <c r="G7" s="47">
        <f t="shared" si="25"/>
        <v>9.8842338849824879E-2</v>
      </c>
      <c r="H7" s="47">
        <f t="shared" si="25"/>
        <v>0.17214513449189456</v>
      </c>
      <c r="I7" s="47">
        <f t="shared" si="25"/>
        <v>0.16212802397773496</v>
      </c>
      <c r="J7" s="47">
        <f t="shared" si="25"/>
        <v>0.15269380825958026</v>
      </c>
      <c r="K7" s="47">
        <f t="shared" si="25"/>
        <v>0.14380856873957437</v>
      </c>
      <c r="L7" s="47">
        <f t="shared" si="25"/>
        <v>0.13544036054014216</v>
      </c>
      <c r="M7" s="47">
        <f t="shared" si="25"/>
        <v>0.12755909765337667</v>
      </c>
      <c r="N7" s="47">
        <f t="shared" si="25"/>
        <v>0.12013644477357358</v>
      </c>
    </row>
    <row r="8" spans="1:14" x14ac:dyDescent="0.25">
      <c r="A8" s="41" t="s">
        <v>133</v>
      </c>
      <c r="B8" s="9">
        <f>+Historicals!B175</f>
        <v>606</v>
      </c>
      <c r="C8" s="9">
        <f>+Historicals!C175</f>
        <v>649</v>
      </c>
      <c r="D8" s="9">
        <f>+Historicals!D175</f>
        <v>706</v>
      </c>
      <c r="E8" s="9">
        <f>+Historicals!E175</f>
        <v>747</v>
      </c>
      <c r="F8" s="9">
        <f>+Historicals!F175</f>
        <v>705</v>
      </c>
      <c r="G8" s="9">
        <f>+Historicals!G175</f>
        <v>721</v>
      </c>
      <c r="H8" s="9">
        <f>+Historicals!H175</f>
        <v>744</v>
      </c>
      <c r="I8" s="9">
        <f>+Historicals!I175</f>
        <v>717</v>
      </c>
      <c r="J8" s="9">
        <f>+I8*(1+I9)</f>
        <v>690.97983870967744</v>
      </c>
      <c r="K8" s="9">
        <f t="shared" ref="K8:N8" si="26">+J8*(1+J9)</f>
        <v>665.90395746618105</v>
      </c>
      <c r="L8" s="9">
        <f t="shared" si="26"/>
        <v>641.73808804200507</v>
      </c>
      <c r="M8" s="9">
        <f t="shared" si="26"/>
        <v>618.4492058146742</v>
      </c>
      <c r="N8" s="9">
        <f t="shared" si="26"/>
        <v>596.00548463591576</v>
      </c>
    </row>
    <row r="9" spans="1:14" x14ac:dyDescent="0.25">
      <c r="A9" s="42" t="s">
        <v>130</v>
      </c>
      <c r="B9" s="47" t="str">
        <f t="shared" ref="B9" si="27">+IFERROR(B8/A8-1,"nm")</f>
        <v>nm</v>
      </c>
      <c r="C9" s="47">
        <f t="shared" ref="C9" si="28">+IFERROR(C8/B8-1,"nm")</f>
        <v>7.0957095709570872E-2</v>
      </c>
      <c r="D9" s="47">
        <f t="shared" ref="D9" si="29">+IFERROR(D8/C8-1,"nm")</f>
        <v>8.7827426810477727E-2</v>
      </c>
      <c r="E9" s="47">
        <f t="shared" ref="E9" si="30">+IFERROR(E8/D8-1,"nm")</f>
        <v>5.8073654390934815E-2</v>
      </c>
      <c r="F9" s="47">
        <f t="shared" ref="F9" si="31">+IFERROR(F8/E8-1,"nm")</f>
        <v>-5.6224899598393607E-2</v>
      </c>
      <c r="G9" s="47">
        <f t="shared" ref="G9" si="32">+IFERROR(G8/F8-1,"nm")</f>
        <v>2.2695035460992941E-2</v>
      </c>
      <c r="H9" s="47">
        <f t="shared" ref="H9" si="33">+IFERROR(H8/G8-1,"nm")</f>
        <v>3.1900138696255187E-2</v>
      </c>
      <c r="I9" s="47">
        <f>+IFERROR(I8/H8-1,"nm")</f>
        <v>-3.6290322580645129E-2</v>
      </c>
      <c r="J9" s="47">
        <f t="shared" ref="J9" si="34">+IFERROR(J8/I8-1,"nm")</f>
        <v>-3.6290322580645129E-2</v>
      </c>
      <c r="K9" s="47">
        <f t="shared" ref="K9" si="35">+IFERROR(K8/J8-1,"nm")</f>
        <v>-3.629032258064524E-2</v>
      </c>
      <c r="L9" s="47">
        <f t="shared" ref="L9" si="36">+IFERROR(L8/K8-1,"nm")</f>
        <v>-3.629032258064524E-2</v>
      </c>
      <c r="M9" s="47">
        <f t="shared" ref="M9" si="37">+IFERROR(M8/L8-1,"nm")</f>
        <v>-3.629032258064524E-2</v>
      </c>
      <c r="N9" s="47">
        <f t="shared" ref="N9" si="38">+IFERROR(N8/M8-1,"nm")</f>
        <v>-3.6290322580645351E-2</v>
      </c>
    </row>
    <row r="10" spans="1:14" x14ac:dyDescent="0.25">
      <c r="A10" s="42" t="s">
        <v>134</v>
      </c>
      <c r="B10" s="47">
        <f>+IFERROR(B8/B$3,"nm")</f>
        <v>1.9803274402797295E-2</v>
      </c>
      <c r="C10" s="47">
        <f t="shared" ref="C10:N10" si="39">+IFERROR(C8/C$3,"nm")</f>
        <v>2.0045712873733631E-2</v>
      </c>
      <c r="D10" s="47">
        <f t="shared" si="39"/>
        <v>2.0553129548762736E-2</v>
      </c>
      <c r="E10" s="47">
        <f t="shared" si="39"/>
        <v>2.0523669533203285E-2</v>
      </c>
      <c r="F10" s="47">
        <f t="shared" si="39"/>
        <v>1.8022854513382928E-2</v>
      </c>
      <c r="G10" s="47">
        <f t="shared" si="39"/>
        <v>1.9276528620698875E-2</v>
      </c>
      <c r="H10" s="47">
        <f t="shared" si="39"/>
        <v>1.6704836319547355E-2</v>
      </c>
      <c r="I10" s="47">
        <f t="shared" si="39"/>
        <v>1.5350032113037893E-2</v>
      </c>
      <c r="J10" s="47">
        <f t="shared" si="39"/>
        <v>1.410510593244048E-2</v>
      </c>
      <c r="K10" s="47">
        <f t="shared" si="39"/>
        <v>1.2961146393718721E-2</v>
      </c>
      <c r="L10" s="47">
        <f t="shared" si="39"/>
        <v>1.1909964848476805E-2</v>
      </c>
      <c r="M10" s="47">
        <f t="shared" si="39"/>
        <v>1.0944036768282756E-2</v>
      </c>
      <c r="N10" s="47">
        <f t="shared" si="39"/>
        <v>1.0056447882870351E-2</v>
      </c>
    </row>
    <row r="11" spans="1:14" x14ac:dyDescent="0.25">
      <c r="A11" s="41" t="s">
        <v>135</v>
      </c>
      <c r="B11" s="9">
        <f>+Historicals!B142</f>
        <v>4233</v>
      </c>
      <c r="C11" s="9">
        <f>+Historicals!C142</f>
        <v>4642</v>
      </c>
      <c r="D11" s="9">
        <f>+Historicals!D142</f>
        <v>4945</v>
      </c>
      <c r="E11" s="9">
        <f>+Historicals!E142</f>
        <v>4379</v>
      </c>
      <c r="F11" s="9">
        <f>+Historicals!F142</f>
        <v>4850</v>
      </c>
      <c r="G11" s="9">
        <f>+Historicals!G142</f>
        <v>2976</v>
      </c>
      <c r="H11" s="9">
        <f>+Historicals!H142</f>
        <v>6923</v>
      </c>
      <c r="I11" s="9">
        <f>+Historicals!I142</f>
        <v>6856</v>
      </c>
      <c r="J11" s="9">
        <f>+I11*(1+I12)</f>
        <v>6789.648418315759</v>
      </c>
      <c r="K11" s="9">
        <f t="shared" ref="K11:N11" si="40">+J11*(1+J12)</f>
        <v>6723.9389796291844</v>
      </c>
      <c r="L11" s="9">
        <f t="shared" si="40"/>
        <v>6658.865469353992</v>
      </c>
      <c r="M11" s="9">
        <f t="shared" si="40"/>
        <v>6594.4217330479514</v>
      </c>
      <c r="N11" s="9">
        <f t="shared" si="40"/>
        <v>6530.6016758308178</v>
      </c>
    </row>
    <row r="12" spans="1:14" x14ac:dyDescent="0.25">
      <c r="A12" s="42" t="s">
        <v>130</v>
      </c>
      <c r="B12" s="47" t="str">
        <f t="shared" ref="B12" si="41">+IFERROR(B11/A11-1,"nm")</f>
        <v>nm</v>
      </c>
      <c r="C12" s="47">
        <f t="shared" ref="C12" si="42">+IFERROR(C11/B11-1,"nm")</f>
        <v>9.6621781242617555E-2</v>
      </c>
      <c r="D12" s="47">
        <f t="shared" ref="D12" si="43">+IFERROR(D11/C11-1,"nm")</f>
        <v>6.5273588970271357E-2</v>
      </c>
      <c r="E12" s="47">
        <f t="shared" ref="E12" si="44">+IFERROR(E11/D11-1,"nm")</f>
        <v>-0.11445904954499497</v>
      </c>
      <c r="F12" s="47">
        <f t="shared" ref="F12" si="45">+IFERROR(F11/E11-1,"nm")</f>
        <v>0.10755880337976698</v>
      </c>
      <c r="G12" s="47">
        <f t="shared" ref="G12" si="46">+IFERROR(G11/F11-1,"nm")</f>
        <v>-0.38639175257731961</v>
      </c>
      <c r="H12" s="47">
        <f t="shared" ref="H12" si="47">+IFERROR(H11/G11-1,"nm")</f>
        <v>1.32627688172043</v>
      </c>
      <c r="I12" s="47">
        <f>+IFERROR(I11/H11-1,"nm")</f>
        <v>-9.67788530983682E-3</v>
      </c>
      <c r="J12" s="47">
        <f t="shared" ref="J12" si="48">+IFERROR(J11/I11-1,"nm")</f>
        <v>-9.67788530983682E-3</v>
      </c>
      <c r="K12" s="47">
        <f t="shared" ref="K12" si="49">+IFERROR(K11/J11-1,"nm")</f>
        <v>-9.67788530983682E-3</v>
      </c>
      <c r="L12" s="47">
        <f t="shared" ref="L12" si="50">+IFERROR(L11/K11-1,"nm")</f>
        <v>-9.67788530983682E-3</v>
      </c>
      <c r="M12" s="47">
        <f t="shared" ref="M12" si="51">+IFERROR(M11/L11-1,"nm")</f>
        <v>-9.67788530983682E-3</v>
      </c>
      <c r="N12" s="47">
        <f t="shared" ref="N12" si="52">+IFERROR(N11/M11-1,"nm")</f>
        <v>-9.67788530983682E-3</v>
      </c>
    </row>
    <row r="13" spans="1:14" x14ac:dyDescent="0.25">
      <c r="A13" s="42" t="s">
        <v>132</v>
      </c>
      <c r="B13" s="47">
        <f>+IFERROR(B11/B$3,"nm")</f>
        <v>0.13832881278389594</v>
      </c>
      <c r="C13" s="47">
        <f t="shared" ref="C13:N13" si="53">+IFERROR(C11/C$3,"nm")</f>
        <v>0.14337781072399308</v>
      </c>
      <c r="D13" s="47">
        <f t="shared" si="53"/>
        <v>0.14395924308588065</v>
      </c>
      <c r="E13" s="47">
        <f t="shared" si="53"/>
        <v>0.12031211363573921</v>
      </c>
      <c r="F13" s="47">
        <f t="shared" si="53"/>
        <v>0.12398701331901731</v>
      </c>
      <c r="G13" s="47">
        <f t="shared" si="53"/>
        <v>7.9565810229126011E-2</v>
      </c>
      <c r="H13" s="47">
        <f t="shared" si="53"/>
        <v>0.1554402981723472</v>
      </c>
      <c r="I13" s="47">
        <f t="shared" si="53"/>
        <v>0.14677799186469706</v>
      </c>
      <c r="J13" s="47">
        <f t="shared" si="53"/>
        <v>0.1385984146269845</v>
      </c>
      <c r="K13" s="47">
        <f t="shared" si="53"/>
        <v>0.13087466515294224</v>
      </c>
      <c r="L13" s="47">
        <f t="shared" si="53"/>
        <v>0.12358134128007531</v>
      </c>
      <c r="M13" s="47">
        <f t="shared" si="53"/>
        <v>0.11669445644605803</v>
      </c>
      <c r="N13" s="47">
        <f t="shared" si="53"/>
        <v>0.11019136080081098</v>
      </c>
    </row>
    <row r="14" spans="1:14" x14ac:dyDescent="0.25">
      <c r="A14" s="41" t="s">
        <v>136</v>
      </c>
      <c r="B14" s="9">
        <f>+Historicals!B164</f>
        <v>963</v>
      </c>
      <c r="C14" s="9">
        <f>+Historicals!C164</f>
        <v>1143</v>
      </c>
      <c r="D14" s="9">
        <f>+Historicals!D164</f>
        <v>1105</v>
      </c>
      <c r="E14" s="9">
        <f>+Historicals!E164</f>
        <v>1028</v>
      </c>
      <c r="F14" s="9">
        <f>+Historicals!F164</f>
        <v>1119</v>
      </c>
      <c r="G14" s="9">
        <f>+Historicals!G164</f>
        <v>1086</v>
      </c>
      <c r="H14" s="9">
        <f>+Historicals!H164</f>
        <v>695</v>
      </c>
      <c r="I14" s="9">
        <f>+Historicals!I164</f>
        <v>758</v>
      </c>
      <c r="J14" s="9">
        <f>+I14*(1+I15)</f>
        <v>826.71079136690651</v>
      </c>
      <c r="K14" s="9">
        <f t="shared" ref="K14:N14" si="54">+J14*(1+J15)</f>
        <v>901.65004295843903</v>
      </c>
      <c r="L14" s="9">
        <f t="shared" si="54"/>
        <v>983.38234901078681</v>
      </c>
      <c r="M14" s="9">
        <f t="shared" si="54"/>
        <v>1072.5234828060093</v>
      </c>
      <c r="N14" s="9">
        <f t="shared" si="54"/>
        <v>1169.7450359236764</v>
      </c>
    </row>
    <row r="15" spans="1:14" x14ac:dyDescent="0.25">
      <c r="A15" s="42" t="s">
        <v>130</v>
      </c>
      <c r="B15" s="47" t="str">
        <f t="shared" ref="B15" si="55">+IFERROR(B14/A14-1,"nm")</f>
        <v>nm</v>
      </c>
      <c r="C15" s="47">
        <f t="shared" ref="C15" si="56">+IFERROR(C14/B14-1,"nm")</f>
        <v>0.18691588785046731</v>
      </c>
      <c r="D15" s="47">
        <f t="shared" ref="D15" si="57">+IFERROR(D14/C14-1,"nm")</f>
        <v>-3.3245844269466307E-2</v>
      </c>
      <c r="E15" s="47">
        <f t="shared" ref="E15" si="58">+IFERROR(E14/D14-1,"nm")</f>
        <v>-6.9683257918552011E-2</v>
      </c>
      <c r="F15" s="47">
        <f t="shared" ref="F15" si="59">+IFERROR(F14/E14-1,"nm")</f>
        <v>8.8521400778210024E-2</v>
      </c>
      <c r="G15" s="47">
        <f t="shared" ref="G15" si="60">+IFERROR(G14/F14-1,"nm")</f>
        <v>-2.9490616621983934E-2</v>
      </c>
      <c r="H15" s="47">
        <f t="shared" ref="H15" si="61">+IFERROR(H14/G14-1,"nm")</f>
        <v>-0.36003683241252304</v>
      </c>
      <c r="I15" s="47">
        <f>+IFERROR(I14/H14-1,"nm")</f>
        <v>9.0647482014388547E-2</v>
      </c>
      <c r="J15" s="47">
        <f t="shared" ref="J15" si="62">+IFERROR(J14/I14-1,"nm")</f>
        <v>9.0647482014388547E-2</v>
      </c>
      <c r="K15" s="47">
        <f t="shared" ref="K15" si="63">+IFERROR(K14/J14-1,"nm")</f>
        <v>9.0647482014388547E-2</v>
      </c>
      <c r="L15" s="47">
        <f t="shared" ref="L15" si="64">+IFERROR(L14/K14-1,"nm")</f>
        <v>9.0647482014388547E-2</v>
      </c>
      <c r="M15" s="47">
        <f t="shared" ref="M15" si="65">+IFERROR(M14/L14-1,"nm")</f>
        <v>9.0647482014388547E-2</v>
      </c>
      <c r="N15" s="47">
        <f t="shared" ref="N15" si="66">+IFERROR(N14/M14-1,"nm")</f>
        <v>9.0647482014388547E-2</v>
      </c>
    </row>
    <row r="16" spans="1:14" x14ac:dyDescent="0.25">
      <c r="A16" s="42" t="s">
        <v>134</v>
      </c>
      <c r="B16" s="47">
        <f>+IFERROR(B14/B$3,"nm")</f>
        <v>3.146955981830659E-2</v>
      </c>
      <c r="C16" s="47">
        <f t="shared" ref="C16:N16" si="67">+IFERROR(C14/C$3,"nm")</f>
        <v>3.5303928836174947E-2</v>
      </c>
      <c r="D16" s="47">
        <f t="shared" si="67"/>
        <v>3.2168850072780204E-2</v>
      </c>
      <c r="E16" s="47">
        <f t="shared" si="67"/>
        <v>2.8244086051048164E-2</v>
      </c>
      <c r="F16" s="47">
        <f t="shared" si="67"/>
        <v>2.8606488227624818E-2</v>
      </c>
      <c r="G16" s="47">
        <f t="shared" si="67"/>
        <v>2.9035104136031869E-2</v>
      </c>
      <c r="H16" s="47">
        <f t="shared" si="67"/>
        <v>1.5604652207104046E-2</v>
      </c>
      <c r="I16" s="47">
        <f t="shared" si="67"/>
        <v>1.6227788482123744E-2</v>
      </c>
      <c r="J16" s="47">
        <f t="shared" si="67"/>
        <v>1.6875808286240527E-2</v>
      </c>
      <c r="K16" s="47">
        <f t="shared" si="67"/>
        <v>1.754970528656246E-2</v>
      </c>
      <c r="L16" s="47">
        <f t="shared" si="67"/>
        <v>1.8250512830032314E-2</v>
      </c>
      <c r="M16" s="47">
        <f t="shared" si="67"/>
        <v>1.8979305527951473E-2</v>
      </c>
      <c r="N16" s="47">
        <f t="shared" si="67"/>
        <v>1.9737200903778195E-2</v>
      </c>
    </row>
    <row r="17" spans="1:14" x14ac:dyDescent="0.25">
      <c r="A17" s="43" t="str">
        <f>+Historicals!A107</f>
        <v>North America</v>
      </c>
      <c r="B17" s="43"/>
      <c r="C17" s="43"/>
      <c r="D17" s="43"/>
      <c r="E17" s="43"/>
      <c r="F17" s="43"/>
      <c r="G17" s="43"/>
      <c r="H17" s="43"/>
      <c r="I17" s="43"/>
      <c r="J17" s="39"/>
      <c r="K17" s="39"/>
      <c r="L17" s="39"/>
      <c r="M17" s="39"/>
      <c r="N17" s="39"/>
    </row>
    <row r="18" spans="1:14" x14ac:dyDescent="0.25">
      <c r="A18" s="9" t="s">
        <v>137</v>
      </c>
      <c r="B18" s="9">
        <f>+Historicals!B107</f>
        <v>13740</v>
      </c>
      <c r="C18" s="9">
        <f>+Historicals!C107</f>
        <v>14764</v>
      </c>
      <c r="D18" s="9">
        <f>+Historicals!D107</f>
        <v>15216</v>
      </c>
      <c r="E18" s="9">
        <f>+Historicals!E107</f>
        <v>14855</v>
      </c>
      <c r="F18" s="9">
        <f>+Historicals!F107</f>
        <v>15902</v>
      </c>
      <c r="G18" s="9">
        <f>+Historicals!G107</f>
        <v>14484</v>
      </c>
      <c r="H18" s="9">
        <f>+Historicals!H107</f>
        <v>17179</v>
      </c>
      <c r="I18" s="9">
        <f>+Historicals!I107</f>
        <v>18353</v>
      </c>
      <c r="J18" s="9">
        <f>+I18*(1+I19)</f>
        <v>19607.230281157226</v>
      </c>
      <c r="K18" s="9">
        <f t="shared" ref="K18:N18" si="68">+J18*(1+J19)</f>
        <v>20947.173720826508</v>
      </c>
      <c r="L18" s="9">
        <f t="shared" si="68"/>
        <v>22378.687892096681</v>
      </c>
      <c r="M18" s="9">
        <f t="shared" si="68"/>
        <v>23908.030670216565</v>
      </c>
      <c r="N18" s="9">
        <f t="shared" si="68"/>
        <v>25541.887588944912</v>
      </c>
    </row>
    <row r="19" spans="1:14" x14ac:dyDescent="0.25">
      <c r="A19" s="44" t="s">
        <v>130</v>
      </c>
      <c r="B19" s="47" t="str">
        <f t="shared" ref="B19:H19" si="69">+IFERROR(B18/A18-1,"nm")</f>
        <v>nm</v>
      </c>
      <c r="C19" s="47">
        <f t="shared" si="69"/>
        <v>7.4526928675400228E-2</v>
      </c>
      <c r="D19" s="47">
        <f t="shared" si="69"/>
        <v>3.0615009482525046E-2</v>
      </c>
      <c r="E19" s="47">
        <f t="shared" si="69"/>
        <v>-2.372502628811779E-2</v>
      </c>
      <c r="F19" s="47">
        <f t="shared" si="69"/>
        <v>7.0481319421070276E-2</v>
      </c>
      <c r="G19" s="47">
        <f t="shared" si="69"/>
        <v>-8.9171173437303519E-2</v>
      </c>
      <c r="H19" s="47">
        <f t="shared" si="69"/>
        <v>0.18606738470035911</v>
      </c>
      <c r="I19" s="47">
        <f>+IFERROR(I18/H18-1,"nm")</f>
        <v>6.8339251411607238E-2</v>
      </c>
      <c r="J19" s="47">
        <f t="shared" ref="J19" si="70">+IFERROR(J18/I18-1,"nm")</f>
        <v>6.8339251411607238E-2</v>
      </c>
      <c r="K19" s="47">
        <f t="shared" ref="K19" si="71">+IFERROR(K18/J18-1,"nm")</f>
        <v>6.8339251411607238E-2</v>
      </c>
      <c r="L19" s="47">
        <f t="shared" ref="L19" si="72">+IFERROR(L18/K18-1,"nm")</f>
        <v>6.8339251411607238E-2</v>
      </c>
      <c r="M19" s="47">
        <f t="shared" ref="M19" si="73">+IFERROR(M18/L18-1,"nm")</f>
        <v>6.8339251411607238E-2</v>
      </c>
      <c r="N19" s="47">
        <f t="shared" ref="N19" si="74">+IFERROR(N18/M18-1,"nm")</f>
        <v>6.8339251411607238E-2</v>
      </c>
    </row>
    <row r="20" spans="1:14" x14ac:dyDescent="0.25">
      <c r="A20" s="45" t="s">
        <v>114</v>
      </c>
      <c r="B20" s="3">
        <f>+Historicals!B108</f>
        <v>8506</v>
      </c>
      <c r="C20" s="3">
        <f>+Historicals!C108</f>
        <v>9299</v>
      </c>
      <c r="D20" s="3">
        <f>+Historicals!D108</f>
        <v>9684</v>
      </c>
      <c r="E20" s="3">
        <f>+Historicals!E108</f>
        <v>9322</v>
      </c>
      <c r="F20" s="3">
        <f>+Historicals!F108</f>
        <v>10045</v>
      </c>
      <c r="G20" s="3">
        <f>+Historicals!G108</f>
        <v>9329</v>
      </c>
      <c r="H20" s="3">
        <f>+Historicals!H108</f>
        <v>11644</v>
      </c>
      <c r="I20" s="3">
        <f>+Historicals!I108</f>
        <v>12228</v>
      </c>
      <c r="J20" s="9">
        <f>+I20*(1+I21)</f>
        <v>12841.290278254894</v>
      </c>
      <c r="K20" s="9">
        <f t="shared" ref="K20:N20" si="75">+J20*(1+J21)</f>
        <v>13485.339876545931</v>
      </c>
      <c r="L20" s="9">
        <f t="shared" si="75"/>
        <v>14161.691515836794</v>
      </c>
      <c r="M20" s="9">
        <f t="shared" si="75"/>
        <v>14871.965291622491</v>
      </c>
      <c r="N20" s="9">
        <f t="shared" si="75"/>
        <v>15617.862554616953</v>
      </c>
    </row>
    <row r="21" spans="1:14" x14ac:dyDescent="0.25">
      <c r="A21" s="44" t="s">
        <v>130</v>
      </c>
      <c r="B21" s="47" t="str">
        <f t="shared" ref="B21" si="76">+IFERROR(B20/A20-1,"nm")</f>
        <v>nm</v>
      </c>
      <c r="C21" s="47">
        <f t="shared" ref="C21" si="77">+IFERROR(C20/B20-1,"nm")</f>
        <v>9.3228309428638578E-2</v>
      </c>
      <c r="D21" s="47">
        <f t="shared" ref="D21" si="78">+IFERROR(D20/C20-1,"nm")</f>
        <v>4.1402301322722934E-2</v>
      </c>
      <c r="E21" s="47">
        <f t="shared" ref="E21" si="79">+IFERROR(E20/D20-1,"nm")</f>
        <v>-3.7381247418422192E-2</v>
      </c>
      <c r="F21" s="47">
        <f t="shared" ref="F21" si="80">+IFERROR(F20/E20-1,"nm")</f>
        <v>7.755846384895948E-2</v>
      </c>
      <c r="G21" s="47">
        <f t="shared" ref="G21" si="81">+IFERROR(G20/F20-1,"nm")</f>
        <v>-7.1279243404678949E-2</v>
      </c>
      <c r="H21" s="47">
        <f t="shared" ref="H21" si="82">+IFERROR(H20/G20-1,"nm")</f>
        <v>0.24815092721620746</v>
      </c>
      <c r="I21" s="47">
        <f>+IFERROR(I20/H20-1,"nm")</f>
        <v>5.0154586052902683E-2</v>
      </c>
      <c r="J21" s="47">
        <f t="shared" ref="J21" si="83">+IFERROR(J20/I20-1,"nm")</f>
        <v>5.0154586052902683E-2</v>
      </c>
      <c r="K21" s="47">
        <f t="shared" ref="K21" si="84">+IFERROR(K20/J20-1,"nm")</f>
        <v>5.0154586052902683E-2</v>
      </c>
      <c r="L21" s="47">
        <f t="shared" ref="L21" si="85">+IFERROR(L20/K20-1,"nm")</f>
        <v>5.0154586052902683E-2</v>
      </c>
      <c r="M21" s="47">
        <f t="shared" ref="M21" si="86">+IFERROR(M20/L20-1,"nm")</f>
        <v>5.0154586052902683E-2</v>
      </c>
      <c r="N21" s="47">
        <f t="shared" ref="N21" si="87">+IFERROR(N20/M20-1,"nm")</f>
        <v>5.0154586052902683E-2</v>
      </c>
    </row>
    <row r="22" spans="1:14" x14ac:dyDescent="0.25">
      <c r="A22" s="44" t="s">
        <v>138</v>
      </c>
      <c r="B22" s="47" t="str">
        <f>+Historicals!B180</f>
        <v/>
      </c>
      <c r="C22" s="47">
        <f>+Historicals!C180</f>
        <v>9.3228309428638578E-2</v>
      </c>
      <c r="D22" s="47">
        <f>+Historicals!D180</f>
        <v>4.1402301322722934E-2</v>
      </c>
      <c r="E22" s="47">
        <f>+Historicals!E180</f>
        <v>-3.7381247418422192E-2</v>
      </c>
      <c r="F22" s="47">
        <f>+Historicals!F180</f>
        <v>7.755846384895948E-2</v>
      </c>
      <c r="G22" s="47">
        <f>+Historicals!G180</f>
        <v>-7.1279243404678949E-2</v>
      </c>
      <c r="H22" s="47">
        <f>+Historicals!H180</f>
        <v>0.24815092721620746</v>
      </c>
      <c r="I22" s="47">
        <f>+Historicals!I180</f>
        <v>0.05</v>
      </c>
    </row>
    <row r="23" spans="1:14" x14ac:dyDescent="0.25">
      <c r="A23" s="44" t="s">
        <v>139</v>
      </c>
      <c r="B23" s="47" t="str">
        <f t="shared" ref="B23:H23" si="88">+IFERROR(B21-B22,"nm")</f>
        <v>nm</v>
      </c>
      <c r="C23" s="47">
        <f t="shared" si="88"/>
        <v>0</v>
      </c>
      <c r="D23" s="47">
        <f t="shared" si="88"/>
        <v>0</v>
      </c>
      <c r="E23" s="47">
        <f t="shared" si="88"/>
        <v>0</v>
      </c>
      <c r="F23" s="47">
        <f t="shared" si="88"/>
        <v>0</v>
      </c>
      <c r="G23" s="47">
        <f t="shared" si="88"/>
        <v>0</v>
      </c>
      <c r="H23" s="47">
        <f t="shared" si="88"/>
        <v>0</v>
      </c>
      <c r="I23" s="47">
        <f>+IFERROR(I21-I22,"nm")</f>
        <v>1.5458605290268046E-4</v>
      </c>
    </row>
    <row r="24" spans="1:14" x14ac:dyDescent="0.25">
      <c r="A24" s="45" t="s">
        <v>115</v>
      </c>
      <c r="B24" s="3">
        <f>+Historicals!B109</f>
        <v>4410</v>
      </c>
      <c r="C24" s="3">
        <f>+Historicals!C109</f>
        <v>4746</v>
      </c>
      <c r="D24" s="3">
        <f>+Historicals!D109</f>
        <v>4886</v>
      </c>
      <c r="E24" s="3">
        <f>+Historicals!E109</f>
        <v>4938</v>
      </c>
      <c r="F24" s="3">
        <f>+Historicals!F109</f>
        <v>5260</v>
      </c>
      <c r="G24" s="3">
        <f>+Historicals!G109</f>
        <v>4639</v>
      </c>
      <c r="H24" s="3">
        <f>+Historicals!H109</f>
        <v>5028</v>
      </c>
      <c r="I24" s="3">
        <f>+Historicals!I109</f>
        <v>5492</v>
      </c>
      <c r="J24" s="9">
        <f>+I24*(1+I25)</f>
        <v>5998.8194112967376</v>
      </c>
      <c r="K24" s="9">
        <f t="shared" ref="K24:N24" si="89">+J24*(1+J25)</f>
        <v>6552.409746786333</v>
      </c>
      <c r="L24" s="9">
        <f t="shared" si="89"/>
        <v>7157.0871776751274</v>
      </c>
      <c r="M24" s="9">
        <f t="shared" si="89"/>
        <v>7817.5661853205638</v>
      </c>
      <c r="N24" s="9">
        <f t="shared" si="89"/>
        <v>8538.9963185721026</v>
      </c>
    </row>
    <row r="25" spans="1:14" x14ac:dyDescent="0.25">
      <c r="A25" s="44" t="s">
        <v>130</v>
      </c>
      <c r="B25" s="47" t="str">
        <f t="shared" ref="B25" si="90">+IFERROR(B24/A24-1,"nm")</f>
        <v>nm</v>
      </c>
      <c r="C25" s="47">
        <f t="shared" ref="C25" si="91">+IFERROR(C24/B24-1,"nm")</f>
        <v>7.6190476190476142E-2</v>
      </c>
      <c r="D25" s="47">
        <f t="shared" ref="D25" si="92">+IFERROR(D24/C24-1,"nm")</f>
        <v>2.9498525073746285E-2</v>
      </c>
      <c r="E25" s="47">
        <f t="shared" ref="E25" si="93">+IFERROR(E24/D24-1,"nm")</f>
        <v>1.0642652476463343E-2</v>
      </c>
      <c r="F25" s="47">
        <f t="shared" ref="F25" si="94">+IFERROR(F24/E24-1,"nm")</f>
        <v>6.5208586472256025E-2</v>
      </c>
      <c r="G25" s="47">
        <f t="shared" ref="G25" si="95">+IFERROR(G24/F24-1,"nm")</f>
        <v>-0.11806083650190113</v>
      </c>
      <c r="H25" s="47">
        <f t="shared" ref="H25" si="96">+IFERROR(H24/G24-1,"nm")</f>
        <v>8.3854278939426541E-2</v>
      </c>
      <c r="I25" s="47">
        <f>+IFERROR(I24/H24-1,"nm")</f>
        <v>9.2283214001591007E-2</v>
      </c>
      <c r="J25" s="47">
        <f t="shared" ref="J25" si="97">+IFERROR(J24/I24-1,"nm")</f>
        <v>9.2283214001591007E-2</v>
      </c>
      <c r="K25" s="47">
        <f t="shared" ref="K25" si="98">+IFERROR(K24/J24-1,"nm")</f>
        <v>9.2283214001591007E-2</v>
      </c>
      <c r="L25" s="47">
        <f t="shared" ref="L25" si="99">+IFERROR(L24/K24-1,"nm")</f>
        <v>9.2283214001591007E-2</v>
      </c>
      <c r="M25" s="47">
        <f t="shared" ref="M25" si="100">+IFERROR(M24/L24-1,"nm")</f>
        <v>9.2283214001591007E-2</v>
      </c>
      <c r="N25" s="47">
        <f t="shared" ref="N25" si="101">+IFERROR(N24/M24-1,"nm")</f>
        <v>9.2283214001591007E-2</v>
      </c>
    </row>
    <row r="26" spans="1:14" x14ac:dyDescent="0.25">
      <c r="A26" s="44" t="s">
        <v>138</v>
      </c>
      <c r="B26" s="47" t="str">
        <f>+Historicals!B184</f>
        <v/>
      </c>
      <c r="C26" s="47">
        <f>+Historicals!C184</f>
        <v>2.1470528661130306E-2</v>
      </c>
      <c r="D26" s="47">
        <f>+Historicals!D184</f>
        <v>2.9545905215149659E-2</v>
      </c>
      <c r="E26" s="47">
        <f>+Historicals!E184</f>
        <v>0.1315485362095532</v>
      </c>
      <c r="F26" s="47">
        <f>+Historicals!F184</f>
        <v>7.1148936170212673E-2</v>
      </c>
      <c r="G26" s="47">
        <f>+Historicals!G184</f>
        <v>-6.3721595423486432E-2</v>
      </c>
      <c r="H26" s="47">
        <f>+Historicals!H184</f>
        <v>0.18295994568907004</v>
      </c>
      <c r="I26" s="47">
        <f>+Historicals!I184</f>
        <v>0.09</v>
      </c>
    </row>
    <row r="27" spans="1:14" x14ac:dyDescent="0.25">
      <c r="A27" s="44" t="s">
        <v>139</v>
      </c>
      <c r="B27" s="47" t="str">
        <f t="shared" ref="B27" si="102">+IFERROR(B25-B26,"nm")</f>
        <v>nm</v>
      </c>
      <c r="C27" s="47">
        <f>+IFERROR(C25-C26,"nm")</f>
        <v>5.4719947529345836E-2</v>
      </c>
      <c r="D27" s="47">
        <f t="shared" ref="D27" si="103">+IFERROR(D25-D26,"nm")</f>
        <v>-4.7380141403374765E-5</v>
      </c>
      <c r="E27" s="47">
        <f t="shared" ref="E27" si="104">+IFERROR(E25-E26,"nm")</f>
        <v>-0.12090588373308986</v>
      </c>
      <c r="F27" s="47">
        <f t="shared" ref="F27" si="105">+IFERROR(F25-F26,"nm")</f>
        <v>-5.9403496979566484E-3</v>
      </c>
      <c r="G27" s="47">
        <f t="shared" ref="G27" si="106">+IFERROR(G25-G26,"nm")</f>
        <v>-5.4339241078414702E-2</v>
      </c>
      <c r="H27" s="47">
        <f t="shared" ref="H27" si="107">+IFERROR(H25-H26,"nm")</f>
        <v>-9.9105666749643495E-2</v>
      </c>
      <c r="I27" s="47">
        <f>+IFERROR(I25-I26,"nm")</f>
        <v>2.2832140015910107E-3</v>
      </c>
    </row>
    <row r="28" spans="1:14" x14ac:dyDescent="0.25">
      <c r="A28" s="45" t="s">
        <v>116</v>
      </c>
      <c r="B28" s="3">
        <f>+Historicals!B110</f>
        <v>824</v>
      </c>
      <c r="C28" s="3">
        <f>+Historicals!C110</f>
        <v>719</v>
      </c>
      <c r="D28" s="3">
        <f>+Historicals!D110</f>
        <v>646</v>
      </c>
      <c r="E28" s="3">
        <f>+Historicals!E110</f>
        <v>595</v>
      </c>
      <c r="F28" s="3">
        <f>+Historicals!F110</f>
        <v>597</v>
      </c>
      <c r="G28" s="3">
        <f>+Historicals!G110</f>
        <v>516</v>
      </c>
      <c r="H28" s="3">
        <f>+Historicals!H110</f>
        <v>507</v>
      </c>
      <c r="I28" s="3">
        <f>+Historicals!I110</f>
        <v>633</v>
      </c>
      <c r="J28" s="9">
        <f>+I28*(1+I29)</f>
        <v>790.31360946745554</v>
      </c>
      <c r="K28" s="9">
        <f t="shared" ref="K28:N28" si="108">+J28*(1+J29)</f>
        <v>986.72290886173437</v>
      </c>
      <c r="L28" s="9">
        <f t="shared" si="108"/>
        <v>1231.9439868037039</v>
      </c>
      <c r="M28" s="9">
        <f t="shared" si="108"/>
        <v>1538.1075811572871</v>
      </c>
      <c r="N28" s="9">
        <f t="shared" si="108"/>
        <v>1920.3591693738908</v>
      </c>
    </row>
    <row r="29" spans="1:14" x14ac:dyDescent="0.25">
      <c r="A29" s="44" t="s">
        <v>130</v>
      </c>
      <c r="B29" s="47" t="str">
        <f t="shared" ref="B29" si="109">+IFERROR(B28/A28-1,"nm")</f>
        <v>nm</v>
      </c>
      <c r="C29" s="47">
        <f t="shared" ref="C29" si="110">+IFERROR(C28/B28-1,"nm")</f>
        <v>-0.12742718446601942</v>
      </c>
      <c r="D29" s="47">
        <f t="shared" ref="D29" si="111">+IFERROR(D28/C28-1,"nm")</f>
        <v>-0.10152990264255912</v>
      </c>
      <c r="E29" s="47">
        <f t="shared" ref="E29" si="112">+IFERROR(E28/D28-1,"nm")</f>
        <v>-7.8947368421052655E-2</v>
      </c>
      <c r="F29" s="47">
        <f t="shared" ref="F29" si="113">+IFERROR(F28/E28-1,"nm")</f>
        <v>3.3613445378151141E-3</v>
      </c>
      <c r="G29" s="47">
        <f t="shared" ref="G29" si="114">+IFERROR(G28/F28-1,"nm")</f>
        <v>-0.13567839195979903</v>
      </c>
      <c r="H29" s="47">
        <f t="shared" ref="H29" si="115">+IFERROR(H28/G28-1,"nm")</f>
        <v>-1.744186046511631E-2</v>
      </c>
      <c r="I29" s="47">
        <f>+IFERROR(I28/H28-1,"nm")</f>
        <v>0.24852071005917153</v>
      </c>
      <c r="J29" s="47">
        <f t="shared" ref="J29" si="116">+IFERROR(J28/I28-1,"nm")</f>
        <v>0.24852071005917153</v>
      </c>
      <c r="K29" s="47">
        <f t="shared" ref="K29" si="117">+IFERROR(K28/J28-1,"nm")</f>
        <v>0.24852071005917153</v>
      </c>
      <c r="L29" s="47">
        <f t="shared" ref="L29" si="118">+IFERROR(L28/K28-1,"nm")</f>
        <v>0.24852071005917153</v>
      </c>
      <c r="M29" s="47">
        <f t="shared" ref="M29" si="119">+IFERROR(M28/L28-1,"nm")</f>
        <v>0.24852071005917153</v>
      </c>
      <c r="N29" s="47">
        <f t="shared" ref="N29" si="120">+IFERROR(N28/M28-1,"nm")</f>
        <v>0.24852071005917153</v>
      </c>
    </row>
    <row r="30" spans="1:14" x14ac:dyDescent="0.25">
      <c r="A30" s="44" t="s">
        <v>138</v>
      </c>
      <c r="B30" s="47" t="str">
        <f>+Historicals!B182</f>
        <v/>
      </c>
      <c r="C30" s="47">
        <f>+Historicals!C182</f>
        <v>-0.12742718446601942</v>
      </c>
      <c r="D30" s="47">
        <f>+Historicals!D182</f>
        <v>-0.10152990264255912</v>
      </c>
      <c r="E30" s="47">
        <f>+Historicals!E182</f>
        <v>-7.8947368421052655E-2</v>
      </c>
      <c r="F30" s="47">
        <f>+Historicals!F182</f>
        <v>3.3613445378151141E-3</v>
      </c>
      <c r="G30" s="47">
        <f>+Historicals!G182</f>
        <v>-0.13567839195979903</v>
      </c>
      <c r="H30" s="47">
        <f>+Historicals!H182</f>
        <v>-1.744186046511631E-2</v>
      </c>
      <c r="I30" s="47">
        <f>+Historicals!I182</f>
        <v>0.25</v>
      </c>
    </row>
    <row r="31" spans="1:14" x14ac:dyDescent="0.25">
      <c r="A31" s="44" t="s">
        <v>139</v>
      </c>
      <c r="B31" s="47" t="str">
        <f t="shared" ref="B31" si="121">+IFERROR(B29-B30,"nm")</f>
        <v>nm</v>
      </c>
      <c r="C31" s="47">
        <f t="shared" ref="C31" si="122">+IFERROR(C29-C30,"nm")</f>
        <v>0</v>
      </c>
      <c r="D31" s="47">
        <f t="shared" ref="D31" si="123">+IFERROR(D29-D30,"nm")</f>
        <v>0</v>
      </c>
      <c r="E31" s="47">
        <f t="shared" ref="E31" si="124">+IFERROR(E29-E30,"nm")</f>
        <v>0</v>
      </c>
      <c r="F31" s="47">
        <f t="shared" ref="F31" si="125">+IFERROR(F29-F30,"nm")</f>
        <v>0</v>
      </c>
      <c r="G31" s="47">
        <f t="shared" ref="G31" si="126">+IFERROR(G29-G30,"nm")</f>
        <v>0</v>
      </c>
      <c r="H31" s="47">
        <f t="shared" ref="H31" si="127">+IFERROR(H29-H30,"nm")</f>
        <v>0</v>
      </c>
      <c r="I31" s="47">
        <f>+IFERROR(I29-I30,"nm")</f>
        <v>-1.4792899408284654E-3</v>
      </c>
    </row>
    <row r="32" spans="1:14" x14ac:dyDescent="0.25">
      <c r="A32" s="9" t="s">
        <v>131</v>
      </c>
      <c r="B32" s="48">
        <f t="shared" ref="B32:H32" si="128">+B38+B35</f>
        <v>3766</v>
      </c>
      <c r="C32" s="48">
        <f t="shared" si="128"/>
        <v>3896</v>
      </c>
      <c r="D32" s="48">
        <f t="shared" si="128"/>
        <v>4015</v>
      </c>
      <c r="E32" s="48">
        <f t="shared" si="128"/>
        <v>3760</v>
      </c>
      <c r="F32" s="48">
        <f t="shared" si="128"/>
        <v>4074</v>
      </c>
      <c r="G32" s="48">
        <f t="shared" si="128"/>
        <v>3047</v>
      </c>
      <c r="H32" s="48">
        <f t="shared" si="128"/>
        <v>5219</v>
      </c>
      <c r="I32" s="48">
        <f>+I38+I35</f>
        <v>5238</v>
      </c>
      <c r="J32" s="9">
        <f>+I32*(1+I33)</f>
        <v>5257.0691703391449</v>
      </c>
      <c r="K32" s="9">
        <f t="shared" ref="K32:N32" si="129">+J32*(1+J33)</f>
        <v>5276.2077628351099</v>
      </c>
      <c r="L32" s="9">
        <f t="shared" si="129"/>
        <v>5295.4160302223236</v>
      </c>
      <c r="M32" s="9">
        <f t="shared" si="129"/>
        <v>5314.694226155304</v>
      </c>
      <c r="N32" s="9">
        <f t="shared" si="129"/>
        <v>5334.0426052120101</v>
      </c>
    </row>
    <row r="33" spans="1:14" x14ac:dyDescent="0.25">
      <c r="A33" s="46" t="s">
        <v>130</v>
      </c>
      <c r="B33" s="47" t="str">
        <f t="shared" ref="B33" si="130">+IFERROR(B32/A32-1,"nm")</f>
        <v>nm</v>
      </c>
      <c r="C33" s="47">
        <f t="shared" ref="C33" si="131">+IFERROR(C32/B32-1,"nm")</f>
        <v>3.4519383961763239E-2</v>
      </c>
      <c r="D33" s="47">
        <f t="shared" ref="D33" si="132">+IFERROR(D32/C32-1,"nm")</f>
        <v>3.0544147843942548E-2</v>
      </c>
      <c r="E33" s="47">
        <f t="shared" ref="E33" si="133">+IFERROR(E32/D32-1,"nm")</f>
        <v>-6.3511830635118338E-2</v>
      </c>
      <c r="F33" s="47">
        <f t="shared" ref="F33" si="134">+IFERROR(F32/E32-1,"nm")</f>
        <v>8.3510638297872308E-2</v>
      </c>
      <c r="G33" s="47">
        <f t="shared" ref="G33" si="135">+IFERROR(G32/F32-1,"nm")</f>
        <v>-0.25208640157093765</v>
      </c>
      <c r="H33" s="47">
        <f t="shared" ref="H33" si="136">+IFERROR(H32/G32-1,"nm")</f>
        <v>0.71283229405973092</v>
      </c>
      <c r="I33" s="47">
        <f>+IFERROR(I32/H32-1,"nm")</f>
        <v>3.6405441655489312E-3</v>
      </c>
      <c r="J33" s="47">
        <f t="shared" ref="J33" si="137">+IFERROR(J32/I32-1,"nm")</f>
        <v>3.6405441655489312E-3</v>
      </c>
      <c r="K33" s="47">
        <f t="shared" ref="K33" si="138">+IFERROR(K32/J32-1,"nm")</f>
        <v>3.6405441655489312E-3</v>
      </c>
      <c r="L33" s="47">
        <f t="shared" ref="L33" si="139">+IFERROR(L32/K32-1,"nm")</f>
        <v>3.6405441655489312E-3</v>
      </c>
      <c r="M33" s="47">
        <f t="shared" ref="M33" si="140">+IFERROR(M32/L32-1,"nm")</f>
        <v>3.6405441655489312E-3</v>
      </c>
      <c r="N33" s="47">
        <f t="shared" ref="N33" si="141">+IFERROR(N32/M32-1,"nm")</f>
        <v>3.6405441655489312E-3</v>
      </c>
    </row>
    <row r="34" spans="1:14" x14ac:dyDescent="0.25">
      <c r="A34" s="46" t="s">
        <v>132</v>
      </c>
      <c r="B34" s="47">
        <f t="shared" ref="B34:H34" si="142">+IFERROR(B32/B$18,"nm")</f>
        <v>0.27409024745269289</v>
      </c>
      <c r="C34" s="47">
        <f t="shared" si="142"/>
        <v>0.26388512598211866</v>
      </c>
      <c r="D34" s="47">
        <f t="shared" si="142"/>
        <v>0.26386698212407994</v>
      </c>
      <c r="E34" s="47">
        <f t="shared" si="142"/>
        <v>0.25311342982160889</v>
      </c>
      <c r="F34" s="47">
        <f t="shared" si="142"/>
        <v>0.25619418941013711</v>
      </c>
      <c r="G34" s="47">
        <f t="shared" si="142"/>
        <v>0.2103700635183651</v>
      </c>
      <c r="H34" s="47">
        <f t="shared" si="142"/>
        <v>0.30380115256999823</v>
      </c>
      <c r="I34" s="47">
        <f>+IFERROR(I32/I$18,"nm")</f>
        <v>0.28540293140086087</v>
      </c>
      <c r="J34" s="47">
        <f t="shared" ref="J34:N34" si="143">+IFERROR(J32/J$18,"nm")</f>
        <v>0.26811890792098508</v>
      </c>
      <c r="K34" s="47">
        <f t="shared" si="143"/>
        <v>0.25188160623260097</v>
      </c>
      <c r="L34" s="47">
        <f t="shared" si="143"/>
        <v>0.23662763678349824</v>
      </c>
      <c r="M34" s="47">
        <f t="shared" si="143"/>
        <v>0.2222974488976244</v>
      </c>
      <c r="N34" s="47">
        <f t="shared" si="143"/>
        <v>0.20883509829244964</v>
      </c>
    </row>
    <row r="35" spans="1:14" x14ac:dyDescent="0.25">
      <c r="A35" s="9" t="s">
        <v>133</v>
      </c>
      <c r="B35" s="9">
        <f>+Historicals!B167</f>
        <v>121</v>
      </c>
      <c r="C35" s="9">
        <f>+Historicals!C167</f>
        <v>133</v>
      </c>
      <c r="D35" s="9">
        <f>+Historicals!D167</f>
        <v>140</v>
      </c>
      <c r="E35" s="9">
        <f>+Historicals!E167</f>
        <v>160</v>
      </c>
      <c r="F35" s="9">
        <f>+Historicals!F167</f>
        <v>149</v>
      </c>
      <c r="G35" s="9">
        <f>+Historicals!G167</f>
        <v>148</v>
      </c>
      <c r="H35" s="9">
        <f>+Historicals!H167</f>
        <v>130</v>
      </c>
      <c r="I35" s="9">
        <f>+Historicals!I167</f>
        <v>124</v>
      </c>
      <c r="J35" s="9">
        <f>+I35*(1+I36)</f>
        <v>118.27692307692308</v>
      </c>
      <c r="K35" s="9">
        <f t="shared" ref="K35:N35" si="144">+J35*(1+J36)</f>
        <v>112.81798816568049</v>
      </c>
      <c r="L35" s="9">
        <f t="shared" si="144"/>
        <v>107.61100409649524</v>
      </c>
      <c r="M35" s="9">
        <f t="shared" si="144"/>
        <v>102.64434236896469</v>
      </c>
      <c r="N35" s="9">
        <f t="shared" si="144"/>
        <v>97.906911182704775</v>
      </c>
    </row>
    <row r="36" spans="1:14" x14ac:dyDescent="0.25">
      <c r="A36" s="46" t="s">
        <v>130</v>
      </c>
      <c r="B36" s="47" t="str">
        <f t="shared" ref="B36" si="145">+IFERROR(B35/A35-1,"nm")</f>
        <v>nm</v>
      </c>
      <c r="C36" s="47">
        <f t="shared" ref="C36" si="146">+IFERROR(C35/B35-1,"nm")</f>
        <v>9.9173553719008156E-2</v>
      </c>
      <c r="D36" s="47">
        <f t="shared" ref="D36" si="147">+IFERROR(D35/C35-1,"nm")</f>
        <v>5.2631578947368363E-2</v>
      </c>
      <c r="E36" s="47">
        <f t="shared" ref="E36" si="148">+IFERROR(E35/D35-1,"nm")</f>
        <v>0.14285714285714279</v>
      </c>
      <c r="F36" s="47">
        <f t="shared" ref="F36" si="149">+IFERROR(F35/E35-1,"nm")</f>
        <v>-6.8749999999999978E-2</v>
      </c>
      <c r="G36" s="47">
        <f t="shared" ref="G36" si="150">+IFERROR(G35/F35-1,"nm")</f>
        <v>-6.7114093959731447E-3</v>
      </c>
      <c r="H36" s="47">
        <f t="shared" ref="H36" si="151">+IFERROR(H35/G35-1,"nm")</f>
        <v>-0.1216216216216216</v>
      </c>
      <c r="I36" s="47">
        <f>+IFERROR(I35/H35-1,"nm")</f>
        <v>-4.6153846153846101E-2</v>
      </c>
      <c r="J36" s="47">
        <f t="shared" ref="J36" si="152">+IFERROR(J35/I35-1,"nm")</f>
        <v>-4.6153846153846101E-2</v>
      </c>
      <c r="K36" s="47">
        <f t="shared" ref="K36" si="153">+IFERROR(K35/J35-1,"nm")</f>
        <v>-4.6153846153846101E-2</v>
      </c>
      <c r="L36" s="47">
        <f t="shared" ref="L36" si="154">+IFERROR(L35/K35-1,"nm")</f>
        <v>-4.6153846153846101E-2</v>
      </c>
      <c r="M36" s="47">
        <f t="shared" ref="M36" si="155">+IFERROR(M35/L35-1,"nm")</f>
        <v>-4.6153846153846212E-2</v>
      </c>
      <c r="N36" s="47">
        <f t="shared" ref="N36" si="156">+IFERROR(N35/M35-1,"nm")</f>
        <v>-4.6153846153846212E-2</v>
      </c>
    </row>
    <row r="37" spans="1:14" x14ac:dyDescent="0.25">
      <c r="A37" s="46" t="s">
        <v>134</v>
      </c>
      <c r="B37" s="47">
        <f t="shared" ref="B37:H37" si="157">+IFERROR(B35/B$18,"nm")</f>
        <v>8.8064046579330417E-3</v>
      </c>
      <c r="C37" s="47">
        <f t="shared" si="157"/>
        <v>9.0083988079111346E-3</v>
      </c>
      <c r="D37" s="47">
        <f t="shared" si="157"/>
        <v>9.2008412197686646E-3</v>
      </c>
      <c r="E37" s="47">
        <f t="shared" si="157"/>
        <v>1.0770784247728038E-2</v>
      </c>
      <c r="F37" s="47">
        <f t="shared" si="157"/>
        <v>9.3698905798012821E-3</v>
      </c>
      <c r="G37" s="47">
        <f t="shared" si="157"/>
        <v>1.0218171775752554E-2</v>
      </c>
      <c r="H37" s="47">
        <f t="shared" si="157"/>
        <v>7.5673787764130628E-3</v>
      </c>
      <c r="I37" s="47">
        <f>+IFERROR(I35/I$18,"nm")</f>
        <v>6.7563886013185855E-3</v>
      </c>
      <c r="J37" s="47">
        <f t="shared" ref="J37:N37" si="158">+IFERROR(J35/J$18,"nm")</f>
        <v>6.0323116208100321E-3</v>
      </c>
      <c r="K37" s="47">
        <f t="shared" si="158"/>
        <v>5.385833414534219E-3</v>
      </c>
      <c r="L37" s="47">
        <f t="shared" si="158"/>
        <v>4.8086377814178924E-3</v>
      </c>
      <c r="M37" s="47">
        <f t="shared" si="158"/>
        <v>4.2932997612736834E-3</v>
      </c>
      <c r="N37" s="47">
        <f t="shared" si="158"/>
        <v>3.8331901211984439E-3</v>
      </c>
    </row>
    <row r="38" spans="1:14" x14ac:dyDescent="0.25">
      <c r="A38" s="9" t="s">
        <v>135</v>
      </c>
      <c r="B38" s="9">
        <f>+Historicals!B134</f>
        <v>3645</v>
      </c>
      <c r="C38" s="9">
        <f>+Historicals!C134</f>
        <v>3763</v>
      </c>
      <c r="D38" s="9">
        <f>+Historicals!D134</f>
        <v>3875</v>
      </c>
      <c r="E38" s="9">
        <f>+Historicals!E134</f>
        <v>3600</v>
      </c>
      <c r="F38" s="9">
        <f>+Historicals!F134</f>
        <v>3925</v>
      </c>
      <c r="G38" s="9">
        <f>+Historicals!G134</f>
        <v>2899</v>
      </c>
      <c r="H38" s="9">
        <f>+Historicals!H134</f>
        <v>5089</v>
      </c>
      <c r="I38" s="9">
        <f>+Historicals!I134</f>
        <v>5114</v>
      </c>
      <c r="J38" s="9">
        <f>+I38*(1+I39)</f>
        <v>5139.1228139123605</v>
      </c>
      <c r="K38" s="9">
        <f t="shared" ref="K38:N38" si="159">+J38*(1+J39)</f>
        <v>5164.369045067363</v>
      </c>
      <c r="L38" s="9">
        <f t="shared" si="159"/>
        <v>5189.7392997591851</v>
      </c>
      <c r="M38" s="9">
        <f t="shared" si="159"/>
        <v>5215.2341872604584</v>
      </c>
      <c r="N38" s="9">
        <f t="shared" si="159"/>
        <v>5240.8543198368998</v>
      </c>
    </row>
    <row r="39" spans="1:14" x14ac:dyDescent="0.25">
      <c r="A39" s="46" t="s">
        <v>130</v>
      </c>
      <c r="B39" s="47" t="str">
        <f t="shared" ref="B39" si="160">+IFERROR(B38/A38-1,"nm")</f>
        <v>nm</v>
      </c>
      <c r="C39" s="47">
        <f t="shared" ref="C39" si="161">+IFERROR(C38/B38-1,"nm")</f>
        <v>3.2373113854595292E-2</v>
      </c>
      <c r="D39" s="47">
        <f t="shared" ref="D39" si="162">+IFERROR(D38/C38-1,"nm")</f>
        <v>2.9763486579856391E-2</v>
      </c>
      <c r="E39" s="47">
        <f t="shared" ref="E39" si="163">+IFERROR(E38/D38-1,"nm")</f>
        <v>-7.096774193548383E-2</v>
      </c>
      <c r="F39" s="47">
        <f t="shared" ref="F39" si="164">+IFERROR(F38/E38-1,"nm")</f>
        <v>9.0277777777777679E-2</v>
      </c>
      <c r="G39" s="47">
        <f t="shared" ref="G39" si="165">+IFERROR(G38/F38-1,"nm")</f>
        <v>-0.26140127388535028</v>
      </c>
      <c r="H39" s="47">
        <f t="shared" ref="H39" si="166">+IFERROR(H38/G38-1,"nm")</f>
        <v>0.75543290789927564</v>
      </c>
      <c r="I39" s="47">
        <f>+IFERROR(I38/H38-1,"nm")</f>
        <v>4.9125564943997002E-3</v>
      </c>
      <c r="J39" s="47">
        <f t="shared" ref="J39" si="167">+IFERROR(J38/I38-1,"nm")</f>
        <v>4.9125564943997002E-3</v>
      </c>
      <c r="K39" s="47">
        <f t="shared" ref="K39" si="168">+IFERROR(K38/J38-1,"nm")</f>
        <v>4.9125564943997002E-3</v>
      </c>
      <c r="L39" s="47">
        <f t="shared" ref="L39" si="169">+IFERROR(L38/K38-1,"nm")</f>
        <v>4.9125564943997002E-3</v>
      </c>
      <c r="M39" s="47">
        <f t="shared" ref="M39" si="170">+IFERROR(M38/L38-1,"nm")</f>
        <v>4.9125564943997002E-3</v>
      </c>
      <c r="N39" s="47">
        <f t="shared" ref="N39" si="171">+IFERROR(N38/M38-1,"nm")</f>
        <v>4.9125564943997002E-3</v>
      </c>
    </row>
    <row r="40" spans="1:14" x14ac:dyDescent="0.25">
      <c r="A40" s="46" t="s">
        <v>132</v>
      </c>
      <c r="B40" s="47">
        <f t="shared" ref="B40:H40" si="172">+IFERROR(B38/B$18,"nm")</f>
        <v>0.26528384279475981</v>
      </c>
      <c r="C40" s="47">
        <f t="shared" si="172"/>
        <v>0.25487672717420751</v>
      </c>
      <c r="D40" s="47">
        <f t="shared" si="172"/>
        <v>0.25466614090431128</v>
      </c>
      <c r="E40" s="47">
        <f t="shared" si="172"/>
        <v>0.24234264557388085</v>
      </c>
      <c r="F40" s="47">
        <f t="shared" si="172"/>
        <v>0.2468242988303358</v>
      </c>
      <c r="G40" s="47">
        <f t="shared" si="172"/>
        <v>0.20015189174261253</v>
      </c>
      <c r="H40" s="47">
        <f t="shared" si="172"/>
        <v>0.29623377379358518</v>
      </c>
      <c r="I40" s="47">
        <f>+IFERROR(I38/I$18,"nm")</f>
        <v>0.27864654279954232</v>
      </c>
      <c r="J40" s="47">
        <f t="shared" ref="J40:N40" si="173">+IFERROR(J38/J$18,"nm")</f>
        <v>0.26210345572628463</v>
      </c>
      <c r="K40" s="47">
        <f t="shared" si="173"/>
        <v>0.24654252234193977</v>
      </c>
      <c r="L40" s="47">
        <f t="shared" si="173"/>
        <v>0.2319054327395132</v>
      </c>
      <c r="M40" s="47">
        <f t="shared" si="173"/>
        <v>0.21813733883808914</v>
      </c>
      <c r="N40" s="47">
        <f t="shared" si="173"/>
        <v>0.20518664885618149</v>
      </c>
    </row>
    <row r="41" spans="1:14" x14ac:dyDescent="0.25">
      <c r="A41" s="9" t="s">
        <v>136</v>
      </c>
      <c r="B41" s="9">
        <f>+Historicals!B156</f>
        <v>-208</v>
      </c>
      <c r="C41" s="9">
        <f>+Historicals!C156</f>
        <v>-242</v>
      </c>
      <c r="D41" s="9">
        <f>+Historicals!D156</f>
        <v>-223</v>
      </c>
      <c r="E41" s="9">
        <f>+Historicals!E156</f>
        <v>-196</v>
      </c>
      <c r="F41" s="9">
        <f>+Historicals!F156</f>
        <v>-117</v>
      </c>
      <c r="G41" s="9">
        <f>+Historicals!G156</f>
        <v>-110</v>
      </c>
      <c r="H41" s="9">
        <f>+Historicals!H156</f>
        <v>98</v>
      </c>
      <c r="I41" s="9">
        <f>+Historicals!I156</f>
        <v>146</v>
      </c>
      <c r="J41" s="9">
        <f>+I41*(1+I42)</f>
        <v>217.51020408163268</v>
      </c>
      <c r="K41" s="9">
        <f t="shared" ref="K41:N41" si="174">+J41*(1+J42)</f>
        <v>324.04581424406501</v>
      </c>
      <c r="L41" s="9">
        <f t="shared" si="174"/>
        <v>482.76213142483158</v>
      </c>
      <c r="M41" s="9">
        <f t="shared" si="174"/>
        <v>719.21705293903483</v>
      </c>
      <c r="N41" s="9">
        <f t="shared" si="174"/>
        <v>1071.4866298887662</v>
      </c>
    </row>
    <row r="42" spans="1:14" x14ac:dyDescent="0.25">
      <c r="A42" s="46" t="s">
        <v>130</v>
      </c>
      <c r="B42" s="47" t="str">
        <f t="shared" ref="B42" si="175">+IFERROR(B41/A41-1,"nm")</f>
        <v>nm</v>
      </c>
      <c r="C42" s="47">
        <f t="shared" ref="C42" si="176">+IFERROR(C41/B41-1,"nm")</f>
        <v>0.16346153846153855</v>
      </c>
      <c r="D42" s="47">
        <f t="shared" ref="D42" si="177">+IFERROR(D41/C41-1,"nm")</f>
        <v>-7.8512396694214837E-2</v>
      </c>
      <c r="E42" s="47">
        <f t="shared" ref="E42" si="178">+IFERROR(E41/D41-1,"nm")</f>
        <v>-0.12107623318385652</v>
      </c>
      <c r="F42" s="47">
        <f t="shared" ref="F42" si="179">+IFERROR(F41/E41-1,"nm")</f>
        <v>-0.40306122448979587</v>
      </c>
      <c r="G42" s="47">
        <f t="shared" ref="G42" si="180">+IFERROR(G41/F41-1,"nm")</f>
        <v>-5.9829059829059839E-2</v>
      </c>
      <c r="H42" s="47">
        <f t="shared" ref="H42" si="181">+IFERROR(H41/G41-1,"nm")</f>
        <v>-1.8909090909090909</v>
      </c>
      <c r="I42" s="47">
        <f>+IFERROR(I41/H41-1,"nm")</f>
        <v>0.48979591836734704</v>
      </c>
      <c r="J42" s="47">
        <f t="shared" ref="J42" si="182">+IFERROR(J41/I41-1,"nm")</f>
        <v>0.48979591836734704</v>
      </c>
      <c r="K42" s="47">
        <f t="shared" ref="K42" si="183">+IFERROR(K41/J41-1,"nm")</f>
        <v>0.48979591836734704</v>
      </c>
      <c r="L42" s="47">
        <f t="shared" ref="L42" si="184">+IFERROR(L41/K41-1,"nm")</f>
        <v>0.48979591836734704</v>
      </c>
      <c r="M42" s="47">
        <f t="shared" ref="M42" si="185">+IFERROR(M41/L41-1,"nm")</f>
        <v>0.48979591836734704</v>
      </c>
      <c r="N42" s="47">
        <f t="shared" ref="N42" si="186">+IFERROR(N41/M41-1,"nm")</f>
        <v>0.48979591836734704</v>
      </c>
    </row>
    <row r="43" spans="1:14" x14ac:dyDescent="0.25">
      <c r="A43" s="46" t="s">
        <v>134</v>
      </c>
      <c r="B43" s="47">
        <f t="shared" ref="B43:H43" si="187">+IFERROR(B41/B$18,"nm")</f>
        <v>-1.5138282387190683E-2</v>
      </c>
      <c r="C43" s="47">
        <f t="shared" si="187"/>
        <v>-1.6391221891086428E-2</v>
      </c>
      <c r="D43" s="47">
        <f t="shared" si="187"/>
        <v>-1.4655625657202945E-2</v>
      </c>
      <c r="E43" s="47">
        <f t="shared" si="187"/>
        <v>-1.3194210703466847E-2</v>
      </c>
      <c r="F43" s="47">
        <f t="shared" si="187"/>
        <v>-7.3575650861526856E-3</v>
      </c>
      <c r="G43" s="47">
        <f t="shared" si="187"/>
        <v>-7.5945871306268989E-3</v>
      </c>
      <c r="H43" s="47">
        <f t="shared" si="187"/>
        <v>5.7046393852960009E-3</v>
      </c>
      <c r="I43" s="47">
        <f>+IFERROR(I41/I$18,"nm")</f>
        <v>7.9551027080041418E-3</v>
      </c>
      <c r="J43" s="47">
        <f t="shared" ref="J43:N43" si="188">+IFERROR(J41/J$18,"nm")</f>
        <v>1.1093367138685696E-2</v>
      </c>
      <c r="K43" s="47">
        <f t="shared" si="188"/>
        <v>1.5469667582022574E-2</v>
      </c>
      <c r="L43" s="47">
        <f t="shared" si="188"/>
        <v>2.1572405574114342E-2</v>
      </c>
      <c r="M43" s="47">
        <f t="shared" si="188"/>
        <v>3.0082655608895451E-2</v>
      </c>
      <c r="N43" s="47">
        <f t="shared" si="188"/>
        <v>4.1950174048707704E-2</v>
      </c>
    </row>
    <row r="44" spans="1:14" x14ac:dyDescent="0.25">
      <c r="A44" s="43" t="str">
        <f>+Historicals!A111</f>
        <v>Europe, Middle East &amp; Africa</v>
      </c>
      <c r="B44" s="43"/>
      <c r="C44" s="43"/>
      <c r="D44" s="43"/>
      <c r="E44" s="43"/>
      <c r="F44" s="43"/>
      <c r="G44" s="43"/>
      <c r="H44" s="43"/>
      <c r="I44" s="43"/>
      <c r="J44" s="39"/>
      <c r="K44" s="39"/>
      <c r="L44" s="39"/>
      <c r="M44" s="39"/>
      <c r="N44" s="39"/>
    </row>
    <row r="45" spans="1:14" x14ac:dyDescent="0.25">
      <c r="A45" s="9" t="s">
        <v>137</v>
      </c>
      <c r="B45" s="9">
        <f>+Historicals!B111</f>
        <v>7462</v>
      </c>
      <c r="C45" s="9">
        <f>+Historicals!C111</f>
        <v>7568</v>
      </c>
      <c r="D45" s="9">
        <f>+Historicals!D111</f>
        <v>7970</v>
      </c>
      <c r="E45" s="9">
        <f>+Historicals!E111</f>
        <v>9242</v>
      </c>
      <c r="F45" s="9">
        <f>+Historicals!F111</f>
        <v>9812</v>
      </c>
      <c r="G45" s="9">
        <f>+Historicals!G111</f>
        <v>9347</v>
      </c>
      <c r="H45" s="9">
        <f>+Historicals!H111</f>
        <v>11456</v>
      </c>
      <c r="I45" s="9">
        <f>+Historicals!I111</f>
        <v>12479</v>
      </c>
      <c r="J45" s="9">
        <f>+I45*(1+I46)</f>
        <v>13593.352042597766</v>
      </c>
      <c r="K45" s="9">
        <f t="shared" ref="K45:N45" si="189">+J45*(1+J46)</f>
        <v>14807.213699334632</v>
      </c>
      <c r="L45" s="9">
        <f t="shared" si="189"/>
        <v>16129.470998079338</v>
      </c>
      <c r="M45" s="9">
        <f t="shared" si="189"/>
        <v>17569.803472855452</v>
      </c>
      <c r="N45" s="9">
        <f t="shared" si="189"/>
        <v>19138.755022500281</v>
      </c>
    </row>
    <row r="46" spans="1:14" x14ac:dyDescent="0.25">
      <c r="A46" s="44" t="s">
        <v>130</v>
      </c>
      <c r="B46" s="47" t="str">
        <f t="shared" ref="B46" si="190">+IFERROR(B45/A45-1,"nm")</f>
        <v>nm</v>
      </c>
      <c r="C46" s="47">
        <f t="shared" ref="C46" si="191">+IFERROR(C45/B45-1,"nm")</f>
        <v>1.4205306888233737E-2</v>
      </c>
      <c r="D46" s="47">
        <f t="shared" ref="D46" si="192">+IFERROR(D45/C45-1,"nm")</f>
        <v>5.3118393234672379E-2</v>
      </c>
      <c r="E46" s="47">
        <f t="shared" ref="E46" si="193">+IFERROR(E45/D45-1,"nm")</f>
        <v>0.15959849435382689</v>
      </c>
      <c r="F46" s="47">
        <f t="shared" ref="F46" si="194">+IFERROR(F45/E45-1,"nm")</f>
        <v>6.1674962129409261E-2</v>
      </c>
      <c r="G46" s="47">
        <f t="shared" ref="G46" si="195">+IFERROR(G45/F45-1,"nm")</f>
        <v>-4.7390949857317621E-2</v>
      </c>
      <c r="H46" s="47">
        <f t="shared" ref="H46" si="196">+IFERROR(H45/G45-1,"nm")</f>
        <v>0.22563389322777372</v>
      </c>
      <c r="I46" s="47">
        <f>+IFERROR(I45/H45-1,"nm")</f>
        <v>8.9298184357541999E-2</v>
      </c>
      <c r="J46" s="47">
        <f t="shared" ref="J46" si="197">+IFERROR(J45/I45-1,"nm")</f>
        <v>8.9298184357541999E-2</v>
      </c>
      <c r="K46" s="47">
        <f t="shared" ref="K46" si="198">+IFERROR(K45/J45-1,"nm")</f>
        <v>8.9298184357541999E-2</v>
      </c>
      <c r="L46" s="47">
        <f t="shared" ref="L46" si="199">+IFERROR(L45/K45-1,"nm")</f>
        <v>8.9298184357541999E-2</v>
      </c>
      <c r="M46" s="47">
        <f t="shared" ref="M46" si="200">+IFERROR(M45/L45-1,"nm")</f>
        <v>8.9298184357541999E-2</v>
      </c>
      <c r="N46" s="47">
        <f t="shared" ref="N46" si="201">+IFERROR(N45/M45-1,"nm")</f>
        <v>8.9298184357541999E-2</v>
      </c>
    </row>
    <row r="47" spans="1:14" x14ac:dyDescent="0.25">
      <c r="A47" s="45" t="s">
        <v>114</v>
      </c>
      <c r="B47" s="3">
        <f>+Historicals!B108</f>
        <v>8506</v>
      </c>
      <c r="C47" s="3">
        <f>+Historicals!C108</f>
        <v>9299</v>
      </c>
      <c r="D47" s="3">
        <f>+Historicals!D108</f>
        <v>9684</v>
      </c>
      <c r="E47" s="3">
        <f>+Historicals!E108</f>
        <v>9322</v>
      </c>
      <c r="F47" s="3">
        <f>+Historicals!F108</f>
        <v>10045</v>
      </c>
      <c r="G47" s="3">
        <f>+Historicals!G108</f>
        <v>9329</v>
      </c>
      <c r="H47" s="3">
        <f>+Historicals!H108</f>
        <v>11644</v>
      </c>
      <c r="I47" s="3">
        <f>+Historicals!I108</f>
        <v>12228</v>
      </c>
      <c r="J47" s="9">
        <f>+I47*(1+I48)</f>
        <v>12841.290278254894</v>
      </c>
      <c r="K47" s="9">
        <f t="shared" ref="K47:N47" si="202">+J47*(1+J48)</f>
        <v>13485.339876545931</v>
      </c>
      <c r="L47" s="9">
        <f t="shared" si="202"/>
        <v>14161.691515836794</v>
      </c>
      <c r="M47" s="9">
        <f t="shared" si="202"/>
        <v>14871.965291622491</v>
      </c>
      <c r="N47" s="9">
        <f t="shared" si="202"/>
        <v>15617.862554616953</v>
      </c>
    </row>
    <row r="48" spans="1:14" x14ac:dyDescent="0.25">
      <c r="A48" s="44" t="s">
        <v>130</v>
      </c>
      <c r="B48" s="47" t="str">
        <f t="shared" ref="B48" si="203">+IFERROR(B47/A47-1,"nm")</f>
        <v>nm</v>
      </c>
      <c r="C48" s="47">
        <f t="shared" ref="C48" si="204">+IFERROR(C47/B47-1,"nm")</f>
        <v>9.3228309428638578E-2</v>
      </c>
      <c r="D48" s="47">
        <f t="shared" ref="D48" si="205">+IFERROR(D47/C47-1,"nm")</f>
        <v>4.1402301322722934E-2</v>
      </c>
      <c r="E48" s="47">
        <f t="shared" ref="E48" si="206">+IFERROR(E47/D47-1,"nm")</f>
        <v>-3.7381247418422192E-2</v>
      </c>
      <c r="F48" s="47">
        <f t="shared" ref="F48" si="207">+IFERROR(F47/E47-1,"nm")</f>
        <v>7.755846384895948E-2</v>
      </c>
      <c r="G48" s="47">
        <f t="shared" ref="G48" si="208">+IFERROR(G47/F47-1,"nm")</f>
        <v>-7.1279243404678949E-2</v>
      </c>
      <c r="H48" s="47">
        <f t="shared" ref="H48" si="209">+IFERROR(H47/G47-1,"nm")</f>
        <v>0.24815092721620746</v>
      </c>
      <c r="I48" s="47">
        <f>+IFERROR(I47/H47-1,"nm")</f>
        <v>5.0154586052902683E-2</v>
      </c>
      <c r="J48" s="47">
        <f t="shared" ref="J48" si="210">+IFERROR(J47/I47-1,"nm")</f>
        <v>5.0154586052902683E-2</v>
      </c>
      <c r="K48" s="47">
        <f t="shared" ref="K48" si="211">+IFERROR(K47/J47-1,"nm")</f>
        <v>5.0154586052902683E-2</v>
      </c>
      <c r="L48" s="47">
        <f t="shared" ref="L48" si="212">+IFERROR(L47/K47-1,"nm")</f>
        <v>5.0154586052902683E-2</v>
      </c>
      <c r="M48" s="47">
        <f t="shared" ref="M48" si="213">+IFERROR(M47/L47-1,"nm")</f>
        <v>5.0154586052902683E-2</v>
      </c>
      <c r="N48" s="47">
        <f t="shared" ref="N48" si="214">+IFERROR(N47/M47-1,"nm")</f>
        <v>5.0154586052902683E-2</v>
      </c>
    </row>
    <row r="49" spans="1:14" x14ac:dyDescent="0.25">
      <c r="A49" s="44" t="s">
        <v>138</v>
      </c>
      <c r="B49" s="47" t="str">
        <f>+Historicals!B184</f>
        <v/>
      </c>
      <c r="C49" s="47">
        <f>+Historicals!C184</f>
        <v>2.1470528661130306E-2</v>
      </c>
      <c r="D49" s="47">
        <f>+Historicals!D184</f>
        <v>2.9545905215149659E-2</v>
      </c>
      <c r="E49" s="47">
        <f>+Historicals!E184</f>
        <v>0.1315485362095532</v>
      </c>
      <c r="F49" s="47">
        <f>+Historicals!F184</f>
        <v>7.1148936170212673E-2</v>
      </c>
      <c r="G49" s="47">
        <f>+Historicals!G184</f>
        <v>-6.3721595423486432E-2</v>
      </c>
      <c r="H49" s="47">
        <f>+Historicals!H184</f>
        <v>0.18295994568907004</v>
      </c>
      <c r="I49" s="47">
        <f>+Historicals!I184</f>
        <v>0.09</v>
      </c>
    </row>
    <row r="50" spans="1:14" x14ac:dyDescent="0.25">
      <c r="A50" s="44" t="s">
        <v>139</v>
      </c>
      <c r="B50" s="47" t="str">
        <f t="shared" ref="B50:H50" si="215">+IFERROR(B48-B49,"nm")</f>
        <v>nm</v>
      </c>
      <c r="C50" s="47">
        <f t="shared" si="215"/>
        <v>7.1757780767508272E-2</v>
      </c>
      <c r="D50" s="47">
        <f t="shared" si="215"/>
        <v>1.1856396107573275E-2</v>
      </c>
      <c r="E50" s="47">
        <f t="shared" si="215"/>
        <v>-0.16892978362797539</v>
      </c>
      <c r="F50" s="47">
        <f t="shared" si="215"/>
        <v>6.409527678746807E-3</v>
      </c>
      <c r="G50" s="47">
        <f t="shared" si="215"/>
        <v>-7.5576479811925168E-3</v>
      </c>
      <c r="H50" s="47">
        <f t="shared" si="215"/>
        <v>6.5190981527137426E-2</v>
      </c>
      <c r="I50" s="47">
        <f>+IFERROR(I48-I49,"nm")</f>
        <v>-3.9845413947097313E-2</v>
      </c>
    </row>
    <row r="51" spans="1:14" x14ac:dyDescent="0.25">
      <c r="A51" s="45" t="s">
        <v>115</v>
      </c>
      <c r="B51" s="3">
        <f>+Historicals!B109</f>
        <v>4410</v>
      </c>
      <c r="C51" s="3">
        <f>+Historicals!C109</f>
        <v>4746</v>
      </c>
      <c r="D51" s="3">
        <f>+Historicals!D109</f>
        <v>4886</v>
      </c>
      <c r="E51" s="3">
        <f>+Historicals!E109</f>
        <v>4938</v>
      </c>
      <c r="F51" s="3">
        <f>+Historicals!F109</f>
        <v>5260</v>
      </c>
      <c r="G51" s="3">
        <f>+Historicals!G109</f>
        <v>4639</v>
      </c>
      <c r="H51" s="3">
        <f>+Historicals!H109</f>
        <v>5028</v>
      </c>
      <c r="I51" s="3">
        <f>+Historicals!I109</f>
        <v>5492</v>
      </c>
      <c r="J51" s="9">
        <f>+I51*(1+I52)</f>
        <v>5998.8194112967376</v>
      </c>
      <c r="K51" s="9">
        <f t="shared" ref="K51:N51" si="216">+J51*(1+J52)</f>
        <v>6552.409746786333</v>
      </c>
      <c r="L51" s="9">
        <f t="shared" si="216"/>
        <v>7157.0871776751274</v>
      </c>
      <c r="M51" s="9">
        <f t="shared" si="216"/>
        <v>7817.5661853205638</v>
      </c>
      <c r="N51" s="9">
        <f t="shared" si="216"/>
        <v>8538.9963185721026</v>
      </c>
    </row>
    <row r="52" spans="1:14" x14ac:dyDescent="0.25">
      <c r="A52" s="44" t="s">
        <v>130</v>
      </c>
      <c r="B52" s="47" t="str">
        <f t="shared" ref="B52" si="217">+IFERROR(B51/A51-1,"nm")</f>
        <v>nm</v>
      </c>
      <c r="C52" s="47">
        <f t="shared" ref="C52" si="218">+IFERROR(C51/B51-1,"nm")</f>
        <v>7.6190476190476142E-2</v>
      </c>
      <c r="D52" s="47">
        <f t="shared" ref="D52" si="219">+IFERROR(D51/C51-1,"nm")</f>
        <v>2.9498525073746285E-2</v>
      </c>
      <c r="E52" s="47">
        <f t="shared" ref="E52" si="220">+IFERROR(E51/D51-1,"nm")</f>
        <v>1.0642652476463343E-2</v>
      </c>
      <c r="F52" s="47">
        <f t="shared" ref="F52" si="221">+IFERROR(F51/E51-1,"nm")</f>
        <v>6.5208586472256025E-2</v>
      </c>
      <c r="G52" s="47">
        <f t="shared" ref="G52" si="222">+IFERROR(G51/F51-1,"nm")</f>
        <v>-0.11806083650190113</v>
      </c>
      <c r="H52" s="47">
        <f t="shared" ref="H52" si="223">+IFERROR(H51/G51-1,"nm")</f>
        <v>8.3854278939426541E-2</v>
      </c>
      <c r="I52" s="47">
        <f>+IFERROR(I51/H51-1,"nm")</f>
        <v>9.2283214001591007E-2</v>
      </c>
      <c r="J52" s="47">
        <f t="shared" ref="J52" si="224">+IFERROR(J51/I51-1,"nm")</f>
        <v>9.2283214001591007E-2</v>
      </c>
      <c r="K52" s="47">
        <f t="shared" ref="K52" si="225">+IFERROR(K51/J51-1,"nm")</f>
        <v>9.2283214001591007E-2</v>
      </c>
      <c r="L52" s="47">
        <f t="shared" ref="L52" si="226">+IFERROR(L51/K51-1,"nm")</f>
        <v>9.2283214001591007E-2</v>
      </c>
      <c r="M52" s="47">
        <f t="shared" ref="M52" si="227">+IFERROR(M51/L51-1,"nm")</f>
        <v>9.2283214001591007E-2</v>
      </c>
      <c r="N52" s="47">
        <f t="shared" ref="N52" si="228">+IFERROR(N51/M51-1,"nm")</f>
        <v>9.2283214001591007E-2</v>
      </c>
    </row>
    <row r="53" spans="1:14" x14ac:dyDescent="0.25">
      <c r="A53" s="44" t="s">
        <v>138</v>
      </c>
      <c r="B53" s="47" t="str">
        <f>+Historicals!B185</f>
        <v/>
      </c>
      <c r="C53" s="47">
        <f>+Historicals!C185</f>
        <v>0</v>
      </c>
      <c r="D53" s="47">
        <f>+Historicals!D185</f>
        <v>0.11447184737087013</v>
      </c>
      <c r="E53" s="47">
        <f>+Historicals!E185</f>
        <v>0.22755741127348639</v>
      </c>
      <c r="F53" s="47">
        <f>+Historicals!F185</f>
        <v>5.0000000000000044E-2</v>
      </c>
      <c r="G53" s="47">
        <f>+Historicals!G185</f>
        <v>-1.1013929381276322E-2</v>
      </c>
      <c r="H53" s="47">
        <f>+Historicals!H185</f>
        <v>0.30887651490337364</v>
      </c>
      <c r="I53" s="47">
        <f>+Historicals!I185</f>
        <v>0.16</v>
      </c>
    </row>
    <row r="54" spans="1:14" x14ac:dyDescent="0.25">
      <c r="A54" s="44" t="s">
        <v>139</v>
      </c>
      <c r="B54" s="47" t="str">
        <f t="shared" ref="B54:H54" si="229">+IFERROR(B52-B53,"nm")</f>
        <v>nm</v>
      </c>
      <c r="C54" s="47">
        <f>+IFERROR(C52-C53,"nm")</f>
        <v>7.6190476190476142E-2</v>
      </c>
      <c r="D54" s="47">
        <f t="shared" si="229"/>
        <v>-8.4973322297123843E-2</v>
      </c>
      <c r="E54" s="47">
        <f t="shared" si="229"/>
        <v>-0.21691475879702304</v>
      </c>
      <c r="F54" s="47">
        <f t="shared" si="229"/>
        <v>1.520858647225598E-2</v>
      </c>
      <c r="G54" s="47">
        <f t="shared" si="229"/>
        <v>-0.10704690712062481</v>
      </c>
      <c r="H54" s="47">
        <f t="shared" si="229"/>
        <v>-0.2250222359639471</v>
      </c>
      <c r="I54" s="47">
        <f>+IFERROR(I52-I53,"nm")</f>
        <v>-6.7716785998408996E-2</v>
      </c>
    </row>
    <row r="55" spans="1:14" x14ac:dyDescent="0.25">
      <c r="A55" s="45" t="s">
        <v>116</v>
      </c>
      <c r="B55" s="3">
        <f>+Historicals!B110</f>
        <v>824</v>
      </c>
      <c r="C55" s="3">
        <f>+Historicals!C110</f>
        <v>719</v>
      </c>
      <c r="D55" s="3">
        <f>+Historicals!D110</f>
        <v>646</v>
      </c>
      <c r="E55" s="3">
        <f>+Historicals!E110</f>
        <v>595</v>
      </c>
      <c r="F55" s="3">
        <f>+Historicals!F110</f>
        <v>597</v>
      </c>
      <c r="G55" s="3">
        <f>+Historicals!G110</f>
        <v>516</v>
      </c>
      <c r="H55" s="3">
        <f>+Historicals!H110</f>
        <v>507</v>
      </c>
      <c r="I55" s="3">
        <f>+Historicals!I110</f>
        <v>633</v>
      </c>
      <c r="J55" s="9">
        <f>+I55*(1+I56)</f>
        <v>790.31360946745554</v>
      </c>
      <c r="K55" s="9">
        <f t="shared" ref="K55:N55" si="230">+J55*(1+J56)</f>
        <v>986.72290886173437</v>
      </c>
      <c r="L55" s="9">
        <f t="shared" si="230"/>
        <v>1231.9439868037039</v>
      </c>
      <c r="M55" s="9">
        <f t="shared" si="230"/>
        <v>1538.1075811572871</v>
      </c>
      <c r="N55" s="9">
        <f t="shared" si="230"/>
        <v>1920.3591693738908</v>
      </c>
    </row>
    <row r="56" spans="1:14" x14ac:dyDescent="0.25">
      <c r="A56" s="44" t="s">
        <v>130</v>
      </c>
      <c r="B56" s="47" t="str">
        <f t="shared" ref="B56" si="231">+IFERROR(B55/A55-1,"nm")</f>
        <v>nm</v>
      </c>
      <c r="C56" s="47">
        <f t="shared" ref="C56" si="232">+IFERROR(C55/B55-1,"nm")</f>
        <v>-0.12742718446601942</v>
      </c>
      <c r="D56" s="47">
        <f t="shared" ref="D56" si="233">+IFERROR(D55/C55-1,"nm")</f>
        <v>-0.10152990264255912</v>
      </c>
      <c r="E56" s="47">
        <f t="shared" ref="E56" si="234">+IFERROR(E55/D55-1,"nm")</f>
        <v>-7.8947368421052655E-2</v>
      </c>
      <c r="F56" s="47">
        <f t="shared" ref="F56" si="235">+IFERROR(F55/E55-1,"nm")</f>
        <v>3.3613445378151141E-3</v>
      </c>
      <c r="G56" s="47">
        <f t="shared" ref="G56" si="236">+IFERROR(G55/F55-1,"nm")</f>
        <v>-0.13567839195979903</v>
      </c>
      <c r="H56" s="47">
        <f t="shared" ref="H56" si="237">+IFERROR(H55/G55-1,"nm")</f>
        <v>-1.744186046511631E-2</v>
      </c>
      <c r="I56" s="47">
        <f>+IFERROR(I55/H55-1,"nm")</f>
        <v>0.24852071005917153</v>
      </c>
      <c r="J56" s="47">
        <f t="shared" ref="J56" si="238">+IFERROR(J55/I55-1,"nm")</f>
        <v>0.24852071005917153</v>
      </c>
      <c r="K56" s="47">
        <f t="shared" ref="K56" si="239">+IFERROR(K55/J55-1,"nm")</f>
        <v>0.24852071005917153</v>
      </c>
      <c r="L56" s="47">
        <f t="shared" ref="L56" si="240">+IFERROR(L55/K55-1,"nm")</f>
        <v>0.24852071005917153</v>
      </c>
      <c r="M56" s="47">
        <f t="shared" ref="M56" si="241">+IFERROR(M55/L55-1,"nm")</f>
        <v>0.24852071005917153</v>
      </c>
      <c r="N56" s="47">
        <f t="shared" ref="N56" si="242">+IFERROR(N55/M55-1,"nm")</f>
        <v>0.24852071005917153</v>
      </c>
    </row>
    <row r="57" spans="1:14" x14ac:dyDescent="0.25">
      <c r="A57" s="44" t="s">
        <v>138</v>
      </c>
      <c r="B57" s="47" t="str">
        <f>+Historicals!B186</f>
        <v/>
      </c>
      <c r="C57" s="47">
        <f>+Historicals!C186</f>
        <v>0</v>
      </c>
      <c r="D57" s="47">
        <f>+Historicals!D186</f>
        <v>1.8617021276595702E-2</v>
      </c>
      <c r="E57" s="47">
        <f>+Historicals!E186</f>
        <v>0.11488250652741505</v>
      </c>
      <c r="F57" s="47">
        <f>+Historicals!F186</f>
        <v>1.1709601873536313E-2</v>
      </c>
      <c r="G57" s="47">
        <f>+Historicals!G186</f>
        <v>-6.944444444444442E-2</v>
      </c>
      <c r="H57" s="47">
        <f>+Historicals!H186</f>
        <v>0.21890547263681581</v>
      </c>
      <c r="I57" s="47">
        <f>+Historicals!I186</f>
        <v>0.17</v>
      </c>
    </row>
    <row r="58" spans="1:14" x14ac:dyDescent="0.25">
      <c r="A58" s="44" t="s">
        <v>139</v>
      </c>
      <c r="B58" s="47" t="str">
        <f t="shared" ref="B58:H58" si="243">+IFERROR(B56-B57,"nm")</f>
        <v>nm</v>
      </c>
      <c r="C58" s="47">
        <f t="shared" si="243"/>
        <v>-0.12742718446601942</v>
      </c>
      <c r="D58" s="47">
        <f t="shared" si="243"/>
        <v>-0.12014692391915482</v>
      </c>
      <c r="E58" s="47">
        <f t="shared" si="243"/>
        <v>-0.19382987494846771</v>
      </c>
      <c r="F58" s="47">
        <f t="shared" si="243"/>
        <v>-8.3482573357211987E-3</v>
      </c>
      <c r="G58" s="47">
        <f t="shared" si="243"/>
        <v>-6.6233947515354608E-2</v>
      </c>
      <c r="H58" s="47">
        <f t="shared" si="243"/>
        <v>-0.23634733310193212</v>
      </c>
      <c r="I58" s="47">
        <f>+IFERROR(I56-I57,"nm")</f>
        <v>7.8520710059171522E-2</v>
      </c>
    </row>
    <row r="59" spans="1:14" x14ac:dyDescent="0.25">
      <c r="A59" s="9" t="s">
        <v>131</v>
      </c>
      <c r="B59" s="48">
        <f t="shared" ref="B59:H59" si="244">+B65+B62</f>
        <v>1874</v>
      </c>
      <c r="C59" s="48">
        <f t="shared" si="244"/>
        <v>1872</v>
      </c>
      <c r="D59" s="48">
        <f t="shared" si="244"/>
        <v>1613</v>
      </c>
      <c r="E59" s="48">
        <f t="shared" si="244"/>
        <v>1703</v>
      </c>
      <c r="F59" s="48">
        <f t="shared" si="244"/>
        <v>2106</v>
      </c>
      <c r="G59" s="48">
        <f t="shared" si="244"/>
        <v>1673</v>
      </c>
      <c r="H59" s="48">
        <f t="shared" si="244"/>
        <v>2571</v>
      </c>
      <c r="I59" s="48">
        <f>+I65+I62</f>
        <v>3427</v>
      </c>
      <c r="J59" s="9">
        <f>+I59*(1+I60)</f>
        <v>4568.0003889537147</v>
      </c>
      <c r="K59" s="9">
        <f t="shared" ref="K59:N59" si="245">+J59*(1+J60)</f>
        <v>6088.8904445524622</v>
      </c>
      <c r="L59" s="9">
        <f t="shared" si="245"/>
        <v>8116.152296180976</v>
      </c>
      <c r="M59" s="9">
        <f t="shared" si="245"/>
        <v>10818.379587324856</v>
      </c>
      <c r="N59" s="9">
        <f t="shared" si="245"/>
        <v>14420.298267507695</v>
      </c>
    </row>
    <row r="60" spans="1:14" x14ac:dyDescent="0.25">
      <c r="A60" s="46" t="s">
        <v>130</v>
      </c>
      <c r="B60" s="47" t="str">
        <f t="shared" ref="B60" si="246">+IFERROR(B59/A59-1,"nm")</f>
        <v>nm</v>
      </c>
      <c r="C60" s="47">
        <f t="shared" ref="C60" si="247">+IFERROR(C59/B59-1,"nm")</f>
        <v>-1.0672358591248265E-3</v>
      </c>
      <c r="D60" s="47">
        <f t="shared" ref="D60" si="248">+IFERROR(D59/C59-1,"nm")</f>
        <v>-0.13835470085470081</v>
      </c>
      <c r="E60" s="47">
        <f t="shared" ref="E60" si="249">+IFERROR(E59/D59-1,"nm")</f>
        <v>5.5796652200867936E-2</v>
      </c>
      <c r="F60" s="47">
        <f t="shared" ref="F60" si="250">+IFERROR(F59/E59-1,"nm")</f>
        <v>0.23664122137404586</v>
      </c>
      <c r="G60" s="47">
        <f t="shared" ref="G60" si="251">+IFERROR(G59/F59-1,"nm")</f>
        <v>-0.20560303893637222</v>
      </c>
      <c r="H60" s="47">
        <f t="shared" ref="H60" si="252">+IFERROR(H59/G59-1,"nm")</f>
        <v>0.53676031081888831</v>
      </c>
      <c r="I60" s="47">
        <f>+IFERROR(I59/H59-1,"nm")</f>
        <v>0.33294437961882539</v>
      </c>
      <c r="J60" s="47">
        <f t="shared" ref="J60" si="253">+IFERROR(J59/I59-1,"nm")</f>
        <v>0.33294437961882539</v>
      </c>
      <c r="K60" s="47">
        <f t="shared" ref="K60" si="254">+IFERROR(K59/J59-1,"nm")</f>
        <v>0.33294437961882539</v>
      </c>
      <c r="L60" s="47">
        <f t="shared" ref="L60" si="255">+IFERROR(L59/K59-1,"nm")</f>
        <v>0.33294437961882539</v>
      </c>
      <c r="M60" s="47">
        <f t="shared" ref="M60" si="256">+IFERROR(M59/L59-1,"nm")</f>
        <v>0.33294437961882539</v>
      </c>
      <c r="N60" s="47">
        <f t="shared" ref="N60" si="257">+IFERROR(N59/M59-1,"nm")</f>
        <v>0.33294437961882539</v>
      </c>
    </row>
    <row r="61" spans="1:14" x14ac:dyDescent="0.25">
      <c r="A61" s="46" t="s">
        <v>132</v>
      </c>
      <c r="B61" s="47">
        <f>+IFERROR(B59/B$45,"nm")</f>
        <v>0.2511391047976414</v>
      </c>
      <c r="C61" s="47">
        <f t="shared" ref="C61:N61" si="258">+IFERROR(C59/C$45,"nm")</f>
        <v>0.24735729386892177</v>
      </c>
      <c r="D61" s="47">
        <f t="shared" si="258"/>
        <v>0.20238393977415309</v>
      </c>
      <c r="E61" s="47">
        <f t="shared" si="258"/>
        <v>0.18426747457260334</v>
      </c>
      <c r="F61" s="47">
        <f t="shared" si="258"/>
        <v>0.21463514064410924</v>
      </c>
      <c r="G61" s="47">
        <f t="shared" si="258"/>
        <v>0.17898791055953783</v>
      </c>
      <c r="H61" s="47">
        <f t="shared" si="258"/>
        <v>0.22442388268156424</v>
      </c>
      <c r="I61" s="47">
        <f t="shared" si="258"/>
        <v>0.27462136389133746</v>
      </c>
      <c r="J61" s="47">
        <f t="shared" si="258"/>
        <v>0.33604664799667355</v>
      </c>
      <c r="K61" s="47">
        <f t="shared" si="258"/>
        <v>0.41121108725715688</v>
      </c>
      <c r="L61" s="47">
        <f t="shared" si="258"/>
        <v>0.50318775470983701</v>
      </c>
      <c r="M61" s="47">
        <f t="shared" si="258"/>
        <v>0.61573708573569197</v>
      </c>
      <c r="N61" s="47">
        <f t="shared" si="258"/>
        <v>0.7534606222063357</v>
      </c>
    </row>
    <row r="62" spans="1:14" x14ac:dyDescent="0.25">
      <c r="A62" s="9" t="s">
        <v>133</v>
      </c>
      <c r="B62" s="9">
        <f>+Historicals!B168</f>
        <v>87</v>
      </c>
      <c r="C62" s="9">
        <f>+Historicals!C168</f>
        <v>85</v>
      </c>
      <c r="D62" s="9">
        <f>+Historicals!D168</f>
        <v>106</v>
      </c>
      <c r="E62" s="9">
        <f>+Historicals!E168</f>
        <v>116</v>
      </c>
      <c r="F62" s="9">
        <f>+Historicals!F168</f>
        <v>111</v>
      </c>
      <c r="G62" s="9">
        <f>+Historicals!G168</f>
        <v>132</v>
      </c>
      <c r="H62" s="9">
        <f>+Historicals!H168</f>
        <v>136</v>
      </c>
      <c r="I62" s="9">
        <f>+Historicals!I168</f>
        <v>134</v>
      </c>
      <c r="J62" s="9">
        <f>+I62*(1+I63)</f>
        <v>132.02941176470588</v>
      </c>
      <c r="K62" s="9">
        <f t="shared" ref="K62:N62" si="259">+J62*(1+J63)</f>
        <v>130.08780276816609</v>
      </c>
      <c r="L62" s="9">
        <f t="shared" si="259"/>
        <v>128.17474684510481</v>
      </c>
      <c r="M62" s="9">
        <f t="shared" si="259"/>
        <v>126.28982409738266</v>
      </c>
      <c r="N62" s="9">
        <f t="shared" si="259"/>
        <v>124.43262080183291</v>
      </c>
    </row>
    <row r="63" spans="1:14" x14ac:dyDescent="0.25">
      <c r="A63" s="46" t="s">
        <v>130</v>
      </c>
      <c r="B63" s="47" t="str">
        <f t="shared" ref="B63" si="260">+IFERROR(B62/A62-1,"nm")</f>
        <v>nm</v>
      </c>
      <c r="C63" s="47">
        <f t="shared" ref="C63" si="261">+IFERROR(C62/B62-1,"nm")</f>
        <v>-2.2988505747126409E-2</v>
      </c>
      <c r="D63" s="47">
        <f t="shared" ref="D63" si="262">+IFERROR(D62/C62-1,"nm")</f>
        <v>0.24705882352941178</v>
      </c>
      <c r="E63" s="47">
        <f t="shared" ref="E63" si="263">+IFERROR(E62/D62-1,"nm")</f>
        <v>9.4339622641509413E-2</v>
      </c>
      <c r="F63" s="47">
        <f t="shared" ref="F63" si="264">+IFERROR(F62/E62-1,"nm")</f>
        <v>-4.31034482758621E-2</v>
      </c>
      <c r="G63" s="47">
        <f t="shared" ref="G63" si="265">+IFERROR(G62/F62-1,"nm")</f>
        <v>0.18918918918918926</v>
      </c>
      <c r="H63" s="47">
        <f t="shared" ref="H63" si="266">+IFERROR(H62/G62-1,"nm")</f>
        <v>3.0303030303030276E-2</v>
      </c>
      <c r="I63" s="47">
        <f>+IFERROR(I62/H62-1,"nm")</f>
        <v>-1.4705882352941124E-2</v>
      </c>
      <c r="J63" s="47">
        <f t="shared" ref="J63" si="267">+IFERROR(J62/I62-1,"nm")</f>
        <v>-1.4705882352941124E-2</v>
      </c>
      <c r="K63" s="47">
        <f t="shared" ref="K63" si="268">+IFERROR(K62/J62-1,"nm")</f>
        <v>-1.4705882352941235E-2</v>
      </c>
      <c r="L63" s="47">
        <f t="shared" ref="L63" si="269">+IFERROR(L62/K62-1,"nm")</f>
        <v>-1.4705882352941235E-2</v>
      </c>
      <c r="M63" s="47">
        <f t="shared" ref="M63" si="270">+IFERROR(M62/L62-1,"nm")</f>
        <v>-1.4705882352941235E-2</v>
      </c>
      <c r="N63" s="47">
        <f t="shared" ref="N63" si="271">+IFERROR(N62/M62-1,"nm")</f>
        <v>-1.4705882352941235E-2</v>
      </c>
    </row>
    <row r="64" spans="1:14" x14ac:dyDescent="0.25">
      <c r="A64" s="46" t="s">
        <v>134</v>
      </c>
      <c r="B64" s="47">
        <f>+IFERROR(B62/B$45,"nm")</f>
        <v>1.1659072634682391E-2</v>
      </c>
      <c r="C64" s="47">
        <f t="shared" ref="C64:N64" si="272">+IFERROR(C62/C$45,"nm")</f>
        <v>1.1231501057082453E-2</v>
      </c>
      <c r="D64" s="47">
        <f t="shared" si="272"/>
        <v>1.3299874529485571E-2</v>
      </c>
      <c r="E64" s="47">
        <f t="shared" si="272"/>
        <v>1.2551395801774508E-2</v>
      </c>
      <c r="F64" s="47">
        <f t="shared" si="272"/>
        <v>1.1312678353037097E-2</v>
      </c>
      <c r="G64" s="47">
        <f t="shared" si="272"/>
        <v>1.4122178239007167E-2</v>
      </c>
      <c r="H64" s="47">
        <f t="shared" si="272"/>
        <v>1.1871508379888268E-2</v>
      </c>
      <c r="I64" s="47">
        <f t="shared" si="272"/>
        <v>1.0738039907043834E-2</v>
      </c>
      <c r="J64" s="47">
        <f t="shared" si="272"/>
        <v>9.7127927939306361E-3</v>
      </c>
      <c r="K64" s="47">
        <f t="shared" si="272"/>
        <v>8.7854342761333713E-3</v>
      </c>
      <c r="L64" s="47">
        <f t="shared" si="272"/>
        <v>7.9466181414361067E-3</v>
      </c>
      <c r="M64" s="47">
        <f t="shared" si="272"/>
        <v>7.1878905357418881E-3</v>
      </c>
      <c r="N64" s="47">
        <f t="shared" si="272"/>
        <v>6.5016047624594691E-3</v>
      </c>
    </row>
    <row r="65" spans="1:14" x14ac:dyDescent="0.25">
      <c r="A65" s="9" t="s">
        <v>135</v>
      </c>
      <c r="B65" s="9">
        <f>+Historicals!B135</f>
        <v>1787</v>
      </c>
      <c r="C65" s="9">
        <f>+Historicals!C135</f>
        <v>1787</v>
      </c>
      <c r="D65" s="9">
        <f>+Historicals!D135</f>
        <v>1507</v>
      </c>
      <c r="E65" s="9">
        <f>+Historicals!E135</f>
        <v>1587</v>
      </c>
      <c r="F65" s="9">
        <f>+Historicals!F135</f>
        <v>1995</v>
      </c>
      <c r="G65" s="9">
        <f>+Historicals!G135</f>
        <v>1541</v>
      </c>
      <c r="H65" s="9">
        <f>+Historicals!H135</f>
        <v>2435</v>
      </c>
      <c r="I65" s="9">
        <f>+Historicals!I135</f>
        <v>3293</v>
      </c>
      <c r="J65" s="9">
        <f>+I65*(1+I66)</f>
        <v>4453.3260780287474</v>
      </c>
      <c r="K65" s="9">
        <f t="shared" ref="K65:N65" si="273">+J65*(1+J66)</f>
        <v>6022.5062730795335</v>
      </c>
      <c r="L65" s="9">
        <f t="shared" si="273"/>
        <v>8144.6049927108434</v>
      </c>
      <c r="M65" s="9">
        <f t="shared" si="273"/>
        <v>11014.449380286163</v>
      </c>
      <c r="N65" s="9">
        <f t="shared" si="273"/>
        <v>14895.516143442437</v>
      </c>
    </row>
    <row r="66" spans="1:14" x14ac:dyDescent="0.25">
      <c r="A66" s="46" t="s">
        <v>130</v>
      </c>
      <c r="B66" s="47" t="str">
        <f t="shared" ref="B66" si="274">+IFERROR(B65/A65-1,"nm")</f>
        <v>nm</v>
      </c>
      <c r="C66" s="47">
        <f t="shared" ref="C66" si="275">+IFERROR(C65/B65-1,"nm")</f>
        <v>0</v>
      </c>
      <c r="D66" s="47">
        <f t="shared" ref="D66" si="276">+IFERROR(D65/C65-1,"nm")</f>
        <v>-0.15668718522663683</v>
      </c>
      <c r="E66" s="47">
        <f t="shared" ref="E66" si="277">+IFERROR(E65/D65-1,"nm")</f>
        <v>5.3085600530855981E-2</v>
      </c>
      <c r="F66" s="47">
        <f t="shared" ref="F66" si="278">+IFERROR(F65/E65-1,"nm")</f>
        <v>0.25708884688090738</v>
      </c>
      <c r="G66" s="47">
        <f t="shared" ref="G66" si="279">+IFERROR(G65/F65-1,"nm")</f>
        <v>-0.22756892230576442</v>
      </c>
      <c r="H66" s="47">
        <f t="shared" ref="H66" si="280">+IFERROR(H65/G65-1,"nm")</f>
        <v>0.58014276443867629</v>
      </c>
      <c r="I66" s="47">
        <f>+IFERROR(I65/H65-1,"nm")</f>
        <v>0.3523613963039014</v>
      </c>
      <c r="J66" s="47">
        <f t="shared" ref="J66" si="281">+IFERROR(J65/I65-1,"nm")</f>
        <v>0.3523613963039014</v>
      </c>
      <c r="K66" s="47">
        <f t="shared" ref="K66" si="282">+IFERROR(K65/J65-1,"nm")</f>
        <v>0.3523613963039014</v>
      </c>
      <c r="L66" s="47">
        <f t="shared" ref="L66" si="283">+IFERROR(L65/K65-1,"nm")</f>
        <v>0.3523613963039014</v>
      </c>
      <c r="M66" s="47">
        <f t="shared" ref="M66" si="284">+IFERROR(M65/L65-1,"nm")</f>
        <v>0.3523613963039014</v>
      </c>
      <c r="N66" s="47">
        <f t="shared" ref="N66" si="285">+IFERROR(N65/M65-1,"nm")</f>
        <v>0.3523613963039014</v>
      </c>
    </row>
    <row r="67" spans="1:14" x14ac:dyDescent="0.25">
      <c r="A67" s="46" t="s">
        <v>132</v>
      </c>
      <c r="B67" s="47">
        <f>+IFERROR(B65/B$45,"nm")</f>
        <v>0.23948003216295899</v>
      </c>
      <c r="C67" s="47">
        <f t="shared" ref="C67:N67" si="286">+IFERROR(C65/C$45,"nm")</f>
        <v>0.23612579281183932</v>
      </c>
      <c r="D67" s="47">
        <f t="shared" si="286"/>
        <v>0.1890840652446675</v>
      </c>
      <c r="E67" s="47">
        <f t="shared" si="286"/>
        <v>0.17171607877082881</v>
      </c>
      <c r="F67" s="47">
        <f t="shared" si="286"/>
        <v>0.20332246229107215</v>
      </c>
      <c r="G67" s="47">
        <f t="shared" si="286"/>
        <v>0.16486573232053064</v>
      </c>
      <c r="H67" s="47">
        <f t="shared" si="286"/>
        <v>0.21255237430167598</v>
      </c>
      <c r="I67" s="47">
        <f t="shared" si="286"/>
        <v>0.26388332398429359</v>
      </c>
      <c r="J67" s="47">
        <f t="shared" si="286"/>
        <v>0.32761058965244688</v>
      </c>
      <c r="K67" s="47">
        <f t="shared" si="286"/>
        <v>0.40672785544725115</v>
      </c>
      <c r="L67" s="47">
        <f t="shared" si="286"/>
        <v>0.50495177391004853</v>
      </c>
      <c r="M67" s="47">
        <f t="shared" si="286"/>
        <v>0.6268965613248314</v>
      </c>
      <c r="N67" s="47">
        <f t="shared" si="286"/>
        <v>0.77829075746727916</v>
      </c>
    </row>
    <row r="68" spans="1:14" x14ac:dyDescent="0.25">
      <c r="A68" s="9" t="s">
        <v>136</v>
      </c>
      <c r="B68" s="9">
        <f>+Historicals!B157</f>
        <v>-236</v>
      </c>
      <c r="C68" s="9">
        <f>+Historicals!C157</f>
        <v>-234</v>
      </c>
      <c r="D68" s="9">
        <f>+Historicals!D157</f>
        <v>-173</v>
      </c>
      <c r="E68" s="9">
        <f>+Historicals!E157</f>
        <v>-240</v>
      </c>
      <c r="F68" s="9">
        <f>+Historicals!F157</f>
        <v>-233</v>
      </c>
      <c r="G68" s="9">
        <f>+Historicals!G157</f>
        <v>-139</v>
      </c>
      <c r="H68" s="9">
        <f>+Historicals!H157</f>
        <v>153</v>
      </c>
      <c r="I68" s="9">
        <f>+Historicals!I157</f>
        <v>197</v>
      </c>
      <c r="J68" s="9">
        <f>+I68*(1+I69)</f>
        <v>253.65359477124184</v>
      </c>
      <c r="K68" s="9">
        <f t="shared" ref="K68:N68" si="287">+J68*(1+J69)</f>
        <v>326.59972660088005</v>
      </c>
      <c r="L68" s="9">
        <f t="shared" si="287"/>
        <v>420.52383098283252</v>
      </c>
      <c r="M68" s="9">
        <f t="shared" si="287"/>
        <v>541.45878891253608</v>
      </c>
      <c r="N68" s="9">
        <f t="shared" si="287"/>
        <v>697.17242755404993</v>
      </c>
    </row>
    <row r="69" spans="1:14" x14ac:dyDescent="0.25">
      <c r="A69" s="46" t="s">
        <v>130</v>
      </c>
      <c r="B69" s="47" t="str">
        <f t="shared" ref="B69" si="288">+IFERROR(B68/A68-1,"nm")</f>
        <v>nm</v>
      </c>
      <c r="C69" s="47">
        <f t="shared" ref="C69" si="289">+IFERROR(C68/B68-1,"nm")</f>
        <v>-8.4745762711864181E-3</v>
      </c>
      <c r="D69" s="47">
        <f t="shared" ref="D69" si="290">+IFERROR(D68/C68-1,"nm")</f>
        <v>-0.26068376068376065</v>
      </c>
      <c r="E69" s="47">
        <f t="shared" ref="E69" si="291">+IFERROR(E68/D68-1,"nm")</f>
        <v>0.38728323699421963</v>
      </c>
      <c r="F69" s="47">
        <f t="shared" ref="F69" si="292">+IFERROR(F68/E68-1,"nm")</f>
        <v>-2.9166666666666674E-2</v>
      </c>
      <c r="G69" s="47">
        <f t="shared" ref="G69" si="293">+IFERROR(G68/F68-1,"nm")</f>
        <v>-0.40343347639484983</v>
      </c>
      <c r="H69" s="47">
        <f t="shared" ref="H69" si="294">+IFERROR(H68/G68-1,"nm")</f>
        <v>-2.1007194244604319</v>
      </c>
      <c r="I69" s="47">
        <f>+IFERROR(I68/H68-1,"nm")</f>
        <v>0.28758169934640532</v>
      </c>
      <c r="J69" s="47">
        <f t="shared" ref="J69" si="295">+IFERROR(J68/I68-1,"nm")</f>
        <v>0.28758169934640532</v>
      </c>
      <c r="K69" s="47">
        <f t="shared" ref="K69" si="296">+IFERROR(K68/J68-1,"nm")</f>
        <v>0.28758169934640532</v>
      </c>
      <c r="L69" s="47">
        <f t="shared" ref="L69" si="297">+IFERROR(L68/K68-1,"nm")</f>
        <v>0.28758169934640532</v>
      </c>
      <c r="M69" s="47">
        <f t="shared" ref="M69" si="298">+IFERROR(M68/L68-1,"nm")</f>
        <v>0.28758169934640554</v>
      </c>
      <c r="N69" s="47">
        <f t="shared" ref="N69" si="299">+IFERROR(N68/M68-1,"nm")</f>
        <v>0.28758169934640554</v>
      </c>
    </row>
    <row r="70" spans="1:14" x14ac:dyDescent="0.25">
      <c r="A70" s="46" t="s">
        <v>134</v>
      </c>
      <c r="B70" s="47">
        <f>+IFERROR(B68/B$45,"nm")</f>
        <v>-3.1626909675690165E-2</v>
      </c>
      <c r="C70" s="47">
        <f t="shared" ref="C70:N70" si="300">+IFERROR(C68/C$45,"nm")</f>
        <v>-3.0919661733615222E-2</v>
      </c>
      <c r="D70" s="47">
        <f t="shared" si="300"/>
        <v>-2.1706398996235884E-2</v>
      </c>
      <c r="E70" s="47">
        <f t="shared" si="300"/>
        <v>-2.5968405107119671E-2</v>
      </c>
      <c r="F70" s="47">
        <f t="shared" si="300"/>
        <v>-2.3746432939258051E-2</v>
      </c>
      <c r="G70" s="47">
        <f t="shared" si="300"/>
        <v>-1.4871081630469669E-2</v>
      </c>
      <c r="H70" s="47">
        <f t="shared" si="300"/>
        <v>1.3355446927374302E-2</v>
      </c>
      <c r="I70" s="47">
        <f t="shared" si="300"/>
        <v>1.5786521355877874E-2</v>
      </c>
      <c r="J70" s="47">
        <f t="shared" si="300"/>
        <v>1.8660121063322894E-2</v>
      </c>
      <c r="K70" s="47">
        <f t="shared" si="300"/>
        <v>2.2056798343874508E-2</v>
      </c>
      <c r="L70" s="47">
        <f t="shared" si="300"/>
        <v>2.6071768319798436E-2</v>
      </c>
      <c r="M70" s="47">
        <f t="shared" si="300"/>
        <v>3.0817577996763896E-2</v>
      </c>
      <c r="N70" s="47">
        <f t="shared" si="300"/>
        <v>3.6427261163770909E-2</v>
      </c>
    </row>
    <row r="71" spans="1:14" x14ac:dyDescent="0.25">
      <c r="A71" s="43" t="str">
        <f>+Historicals!A115</f>
        <v>Greater China</v>
      </c>
      <c r="B71" s="43"/>
      <c r="C71" s="43"/>
      <c r="D71" s="43"/>
      <c r="E71" s="43"/>
      <c r="F71" s="43"/>
      <c r="G71" s="43"/>
      <c r="H71" s="43"/>
      <c r="I71" s="43"/>
      <c r="J71" s="39"/>
      <c r="K71" s="39"/>
      <c r="L71" s="39"/>
      <c r="M71" s="39"/>
      <c r="N71" s="39"/>
    </row>
    <row r="72" spans="1:14" x14ac:dyDescent="0.25">
      <c r="A72" s="9" t="s">
        <v>137</v>
      </c>
      <c r="B72" s="9">
        <f>+Historicals!B115</f>
        <v>3067</v>
      </c>
      <c r="C72" s="9">
        <f>+Historicals!C115</f>
        <v>3785</v>
      </c>
      <c r="D72" s="9">
        <f>+Historicals!D115</f>
        <v>4237</v>
      </c>
      <c r="E72" s="9">
        <f>+Historicals!E115</f>
        <v>5134</v>
      </c>
      <c r="F72" s="9">
        <f>+Historicals!F115</f>
        <v>6208</v>
      </c>
      <c r="G72" s="9">
        <f>+Historicals!G115</f>
        <v>6679</v>
      </c>
      <c r="H72" s="9">
        <f>+Historicals!H115</f>
        <v>8290</v>
      </c>
      <c r="I72" s="9">
        <f>+Historicals!I115</f>
        <v>7547</v>
      </c>
      <c r="J72" s="9">
        <f>+I72*(1+I73)</f>
        <v>6870.5921592279856</v>
      </c>
      <c r="K72" s="9">
        <f t="shared" ref="K72:N72" si="301">+J72*(1+J73)</f>
        <v>6254.8080851258874</v>
      </c>
      <c r="L72" s="9">
        <f t="shared" si="301"/>
        <v>5694.2143086182232</v>
      </c>
      <c r="M72" s="9">
        <f t="shared" si="301"/>
        <v>5183.8643410303657</v>
      </c>
      <c r="N72" s="9">
        <f t="shared" si="301"/>
        <v>4719.2550279561119</v>
      </c>
    </row>
    <row r="73" spans="1:14" x14ac:dyDescent="0.25">
      <c r="A73" s="44" t="s">
        <v>130</v>
      </c>
      <c r="B73" s="47" t="str">
        <f t="shared" ref="B73" si="302">+IFERROR(B72/A72-1,"nm")</f>
        <v>nm</v>
      </c>
      <c r="C73" s="47">
        <f t="shared" ref="C73" si="303">+IFERROR(C72/B72-1,"nm")</f>
        <v>0.23410498858819695</v>
      </c>
      <c r="D73" s="47">
        <f t="shared" ref="D73" si="304">+IFERROR(D72/C72-1,"nm")</f>
        <v>0.11941875825627468</v>
      </c>
      <c r="E73" s="47">
        <f t="shared" ref="E73" si="305">+IFERROR(E72/D72-1,"nm")</f>
        <v>0.21170639603493036</v>
      </c>
      <c r="F73" s="47">
        <f t="shared" ref="F73" si="306">+IFERROR(F72/E72-1,"nm")</f>
        <v>0.20919361121932223</v>
      </c>
      <c r="G73" s="47">
        <f t="shared" ref="G73" si="307">+IFERROR(G72/F72-1,"nm")</f>
        <v>7.5869845360824639E-2</v>
      </c>
      <c r="H73" s="47">
        <f t="shared" ref="H73" si="308">+IFERROR(H72/G72-1,"nm")</f>
        <v>0.24120377301991325</v>
      </c>
      <c r="I73" s="47">
        <f>+IFERROR(I72/H72-1,"nm")</f>
        <v>-8.9626055488540413E-2</v>
      </c>
      <c r="J73" s="47">
        <f t="shared" ref="J73" si="309">+IFERROR(J72/I72-1,"nm")</f>
        <v>-8.9626055488540413E-2</v>
      </c>
      <c r="K73" s="47">
        <f t="shared" ref="K73" si="310">+IFERROR(K72/J72-1,"nm")</f>
        <v>-8.9626055488540413E-2</v>
      </c>
      <c r="L73" s="47">
        <f t="shared" ref="L73" si="311">+IFERROR(L72/K72-1,"nm")</f>
        <v>-8.9626055488540413E-2</v>
      </c>
      <c r="M73" s="47">
        <f t="shared" ref="M73" si="312">+IFERROR(M72/L72-1,"nm")</f>
        <v>-8.9626055488540413E-2</v>
      </c>
      <c r="N73" s="47">
        <f t="shared" ref="N73" si="313">+IFERROR(N72/M72-1,"nm")</f>
        <v>-8.9626055488540413E-2</v>
      </c>
    </row>
    <row r="74" spans="1:14" x14ac:dyDescent="0.25">
      <c r="A74" s="45" t="s">
        <v>114</v>
      </c>
      <c r="B74" s="3">
        <f>+Historicals!B112</f>
        <v>4937</v>
      </c>
      <c r="C74" s="3">
        <f>+Historicals!C112</f>
        <v>5043</v>
      </c>
      <c r="D74" s="3">
        <f>+Historicals!D112</f>
        <v>5192</v>
      </c>
      <c r="E74" s="3">
        <f>+Historicals!E112</f>
        <v>5875</v>
      </c>
      <c r="F74" s="3">
        <f>+Historicals!F112</f>
        <v>6293</v>
      </c>
      <c r="G74" s="3">
        <f>+Historicals!G112</f>
        <v>5892</v>
      </c>
      <c r="H74" s="3">
        <f>+Historicals!H112</f>
        <v>6970</v>
      </c>
      <c r="I74" s="3">
        <f>+Historicals!I112</f>
        <v>7388</v>
      </c>
      <c r="J74" s="9">
        <f>+I74*(1+I75)</f>
        <v>7831.0680057388818</v>
      </c>
      <c r="K74" s="9">
        <f t="shared" ref="K74:N74" si="314">+J74*(1+J75)</f>
        <v>8300.707378249479</v>
      </c>
      <c r="L74" s="9">
        <f t="shared" si="314"/>
        <v>8798.5116370885444</v>
      </c>
      <c r="M74" s="9">
        <f t="shared" si="314"/>
        <v>9326.1698672611437</v>
      </c>
      <c r="N74" s="9">
        <f t="shared" si="314"/>
        <v>9885.4724504053556</v>
      </c>
    </row>
    <row r="75" spans="1:14" x14ac:dyDescent="0.25">
      <c r="A75" s="44" t="s">
        <v>130</v>
      </c>
      <c r="B75" s="47" t="str">
        <f t="shared" ref="B75" si="315">+IFERROR(B74/A74-1,"nm")</f>
        <v>nm</v>
      </c>
      <c r="C75" s="47">
        <f t="shared" ref="C75" si="316">+IFERROR(C74/B74-1,"nm")</f>
        <v>2.1470528661130306E-2</v>
      </c>
      <c r="D75" s="47">
        <f t="shared" ref="D75" si="317">+IFERROR(D74/C74-1,"nm")</f>
        <v>2.9545905215149659E-2</v>
      </c>
      <c r="E75" s="47">
        <f t="shared" ref="E75" si="318">+IFERROR(E74/D74-1,"nm")</f>
        <v>0.1315485362095532</v>
      </c>
      <c r="F75" s="47">
        <f t="shared" ref="F75" si="319">+IFERROR(F74/E74-1,"nm")</f>
        <v>7.1148936170212673E-2</v>
      </c>
      <c r="G75" s="47">
        <f t="shared" ref="G75" si="320">+IFERROR(G74/F74-1,"nm")</f>
        <v>-6.3721595423486432E-2</v>
      </c>
      <c r="H75" s="47">
        <f t="shared" ref="H75" si="321">+IFERROR(H74/G74-1,"nm")</f>
        <v>0.18295994568907004</v>
      </c>
      <c r="I75" s="47">
        <f>+IFERROR(I74/H74-1,"nm")</f>
        <v>5.9971305595408975E-2</v>
      </c>
      <c r="J75" s="47">
        <f t="shared" ref="J75" si="322">+IFERROR(J74/I74-1,"nm")</f>
        <v>5.9971305595408975E-2</v>
      </c>
      <c r="K75" s="47">
        <f t="shared" ref="K75" si="323">+IFERROR(K74/J74-1,"nm")</f>
        <v>5.9971305595408975E-2</v>
      </c>
      <c r="L75" s="47">
        <f t="shared" ref="L75" si="324">+IFERROR(L74/K74-1,"nm")</f>
        <v>5.9971305595408975E-2</v>
      </c>
      <c r="M75" s="47">
        <f t="shared" ref="M75" si="325">+IFERROR(M74/L74-1,"nm")</f>
        <v>5.9971305595408975E-2</v>
      </c>
      <c r="N75" s="47">
        <f t="shared" ref="N75" si="326">+IFERROR(N74/M74-1,"nm")</f>
        <v>5.9971305595408975E-2</v>
      </c>
    </row>
    <row r="76" spans="1:14" x14ac:dyDescent="0.25">
      <c r="A76" s="44" t="s">
        <v>138</v>
      </c>
      <c r="B76" s="47" t="str">
        <f>+Historicals!B188</f>
        <v/>
      </c>
      <c r="C76" s="47">
        <f>+Historicals!C188</f>
        <v>0.28918650793650791</v>
      </c>
      <c r="D76" s="47">
        <f>+Historicals!D188</f>
        <v>0.12350904193920731</v>
      </c>
      <c r="E76" s="47">
        <f>+Historicals!E188</f>
        <v>0.19726027397260282</v>
      </c>
      <c r="F76" s="47">
        <f>+Historicals!F188</f>
        <v>0.21910755148741412</v>
      </c>
      <c r="G76" s="47">
        <f>+Historicals!G188</f>
        <v>8.7517597372125833E-2</v>
      </c>
      <c r="H76" s="47">
        <f>+Historicals!H188</f>
        <v>0.24012944983818763</v>
      </c>
      <c r="I76" s="47">
        <f>+Historicals!I188</f>
        <v>-0.1</v>
      </c>
    </row>
    <row r="77" spans="1:14" x14ac:dyDescent="0.25">
      <c r="A77" s="44" t="s">
        <v>139</v>
      </c>
      <c r="B77" s="47" t="str">
        <f t="shared" ref="B77:H77" si="327">+IFERROR(B75-B76,"nm")</f>
        <v>nm</v>
      </c>
      <c r="C77" s="47">
        <f t="shared" si="327"/>
        <v>-0.2677159792753776</v>
      </c>
      <c r="D77" s="47">
        <f t="shared" si="327"/>
        <v>-9.396313672405765E-2</v>
      </c>
      <c r="E77" s="47">
        <f t="shared" si="327"/>
        <v>-6.5711737763049616E-2</v>
      </c>
      <c r="F77" s="47">
        <f t="shared" si="327"/>
        <v>-0.14795861531720145</v>
      </c>
      <c r="G77" s="47">
        <f t="shared" si="327"/>
        <v>-0.15123919279561227</v>
      </c>
      <c r="H77" s="47">
        <f t="shared" si="327"/>
        <v>-5.7169504149117589E-2</v>
      </c>
      <c r="I77" s="47">
        <f>+IFERROR(I75-I76,"nm")</f>
        <v>0.15997130559540898</v>
      </c>
    </row>
    <row r="78" spans="1:14" x14ac:dyDescent="0.25">
      <c r="A78" s="45" t="s">
        <v>115</v>
      </c>
      <c r="B78" s="3">
        <f>+Historicals!B113</f>
        <v>2149</v>
      </c>
      <c r="C78" s="3">
        <f>+Historicals!C113</f>
        <v>2149</v>
      </c>
      <c r="D78" s="3">
        <f>+Historicals!D113</f>
        <v>2395</v>
      </c>
      <c r="E78" s="3">
        <f>+Historicals!E113</f>
        <v>2940</v>
      </c>
      <c r="F78" s="3">
        <f>+Historicals!F113</f>
        <v>3087</v>
      </c>
      <c r="G78" s="3">
        <f>+Historicals!G113</f>
        <v>3053</v>
      </c>
      <c r="H78" s="3">
        <f>+Historicals!H113</f>
        <v>3996</v>
      </c>
      <c r="I78" s="3">
        <f>+Historicals!I113</f>
        <v>4527</v>
      </c>
      <c r="J78" s="9">
        <f>+I78*(1+I79)</f>
        <v>5128.5608108108108</v>
      </c>
      <c r="K78" s="9">
        <f t="shared" ref="K78:N78" si="328">+J78*(1+J79)</f>
        <v>5810.0587563915269</v>
      </c>
      <c r="L78" s="9">
        <f t="shared" si="328"/>
        <v>6582.1161136597711</v>
      </c>
      <c r="M78" s="9">
        <f t="shared" si="328"/>
        <v>7456.7666783127597</v>
      </c>
      <c r="N78" s="9">
        <f t="shared" si="328"/>
        <v>8447.6433315119793</v>
      </c>
    </row>
    <row r="79" spans="1:14" x14ac:dyDescent="0.25">
      <c r="A79" s="44" t="s">
        <v>130</v>
      </c>
      <c r="B79" s="47" t="str">
        <f t="shared" ref="B79" si="329">+IFERROR(B78/A78-1,"nm")</f>
        <v>nm</v>
      </c>
      <c r="C79" s="47">
        <f t="shared" ref="C79" si="330">+IFERROR(C78/B78-1,"nm")</f>
        <v>0</v>
      </c>
      <c r="D79" s="47">
        <f t="shared" ref="D79" si="331">+IFERROR(D78/C78-1,"nm")</f>
        <v>0.11447184737087013</v>
      </c>
      <c r="E79" s="47">
        <f t="shared" ref="E79" si="332">+IFERROR(E78/D78-1,"nm")</f>
        <v>0.22755741127348639</v>
      </c>
      <c r="F79" s="47">
        <f t="shared" ref="F79" si="333">+IFERROR(F78/E78-1,"nm")</f>
        <v>5.0000000000000044E-2</v>
      </c>
      <c r="G79" s="47">
        <f t="shared" ref="G79" si="334">+IFERROR(G78/F78-1,"nm")</f>
        <v>-1.1013929381276322E-2</v>
      </c>
      <c r="H79" s="47">
        <f t="shared" ref="H79" si="335">+IFERROR(H78/G78-1,"nm")</f>
        <v>0.30887651490337364</v>
      </c>
      <c r="I79" s="47">
        <f>+IFERROR(I78/H78-1,"nm")</f>
        <v>0.13288288288288297</v>
      </c>
      <c r="J79" s="47">
        <f t="shared" ref="J79" si="336">+IFERROR(J78/I78-1,"nm")</f>
        <v>0.13288288288288297</v>
      </c>
      <c r="K79" s="47">
        <f t="shared" ref="K79" si="337">+IFERROR(K78/J78-1,"nm")</f>
        <v>0.13288288288288297</v>
      </c>
      <c r="L79" s="47">
        <f t="shared" ref="L79" si="338">+IFERROR(L78/K78-1,"nm")</f>
        <v>0.13288288288288297</v>
      </c>
      <c r="M79" s="47">
        <f t="shared" ref="M79" si="339">+IFERROR(M78/L78-1,"nm")</f>
        <v>0.13288288288288297</v>
      </c>
      <c r="N79" s="47">
        <f t="shared" ref="N79" si="340">+IFERROR(N78/M78-1,"nm")</f>
        <v>0.13288288288288319</v>
      </c>
    </row>
    <row r="80" spans="1:14" x14ac:dyDescent="0.25">
      <c r="A80" s="44" t="s">
        <v>138</v>
      </c>
      <c r="B80" s="47" t="str">
        <f>+Historicals!B189</f>
        <v/>
      </c>
      <c r="C80" s="47">
        <f>+Historicals!C189</f>
        <v>0.14054054054054044</v>
      </c>
      <c r="D80" s="47">
        <f>+Historicals!D189</f>
        <v>0.12606635071090055</v>
      </c>
      <c r="E80" s="47">
        <f>+Historicals!E189</f>
        <v>0.26936026936026947</v>
      </c>
      <c r="F80" s="47">
        <f>+Historicals!F189</f>
        <v>0.19893899204244025</v>
      </c>
      <c r="G80" s="47">
        <f>+Historicals!G189</f>
        <v>4.8672566371681381E-2</v>
      </c>
      <c r="H80" s="47">
        <f>+Historicals!H189</f>
        <v>0.2378691983122363</v>
      </c>
      <c r="I80" s="47">
        <f>+Historicals!I189</f>
        <v>-0.21</v>
      </c>
    </row>
    <row r="81" spans="1:14" x14ac:dyDescent="0.25">
      <c r="A81" s="44" t="s">
        <v>139</v>
      </c>
      <c r="B81" s="47" t="str">
        <f t="shared" ref="B81:H81" si="341">+IFERROR(B79-B80,"nm")</f>
        <v>nm</v>
      </c>
      <c r="C81" s="47">
        <f>+IFERROR(C79-C80,"nm")</f>
        <v>-0.14054054054054044</v>
      </c>
      <c r="D81" s="47">
        <f t="shared" si="341"/>
        <v>-1.1594503340030426E-2</v>
      </c>
      <c r="E81" s="47">
        <f t="shared" si="341"/>
        <v>-4.1802858086783079E-2</v>
      </c>
      <c r="F81" s="47">
        <f t="shared" si="341"/>
        <v>-0.14893899204244021</v>
      </c>
      <c r="G81" s="47">
        <f t="shared" si="341"/>
        <v>-5.9686495752957702E-2</v>
      </c>
      <c r="H81" s="47">
        <f t="shared" si="341"/>
        <v>7.1007316591137348E-2</v>
      </c>
      <c r="I81" s="47">
        <f>+IFERROR(I79-I80,"nm")</f>
        <v>0.34288288288288293</v>
      </c>
    </row>
    <row r="82" spans="1:14" x14ac:dyDescent="0.25">
      <c r="A82" s="45" t="s">
        <v>116</v>
      </c>
      <c r="B82" s="3">
        <f>+Historicals!B114</f>
        <v>376</v>
      </c>
      <c r="C82" s="3">
        <f>+Historicals!C114</f>
        <v>376</v>
      </c>
      <c r="D82" s="3">
        <f>+Historicals!D114</f>
        <v>383</v>
      </c>
      <c r="E82" s="3">
        <f>+Historicals!E114</f>
        <v>427</v>
      </c>
      <c r="F82" s="3">
        <f>+Historicals!F114</f>
        <v>432</v>
      </c>
      <c r="G82" s="3">
        <f>+Historicals!G114</f>
        <v>402</v>
      </c>
      <c r="H82" s="3">
        <f>+Historicals!H114</f>
        <v>490</v>
      </c>
      <c r="I82" s="3">
        <f>+Historicals!I114</f>
        <v>564</v>
      </c>
      <c r="J82" s="9">
        <f>+I82*(1+I83)</f>
        <v>649.17551020408166</v>
      </c>
      <c r="K82" s="9">
        <f t="shared" ref="K82:N82" si="342">+J82*(1+J83)</f>
        <v>747.21426072469808</v>
      </c>
      <c r="L82" s="9">
        <f t="shared" si="342"/>
        <v>860.05886336475453</v>
      </c>
      <c r="M82" s="9">
        <f t="shared" si="342"/>
        <v>989.94530395453387</v>
      </c>
      <c r="N82" s="9">
        <f t="shared" si="342"/>
        <v>1139.4472478170553</v>
      </c>
    </row>
    <row r="83" spans="1:14" x14ac:dyDescent="0.25">
      <c r="A83" s="44" t="s">
        <v>130</v>
      </c>
      <c r="B83" s="47" t="str">
        <f t="shared" ref="B83" si="343">+IFERROR(B82/A82-1,"nm")</f>
        <v>nm</v>
      </c>
      <c r="C83" s="47">
        <f t="shared" ref="C83" si="344">+IFERROR(C82/B82-1,"nm")</f>
        <v>0</v>
      </c>
      <c r="D83" s="47">
        <f t="shared" ref="D83" si="345">+IFERROR(D82/C82-1,"nm")</f>
        <v>1.8617021276595702E-2</v>
      </c>
      <c r="E83" s="47">
        <f t="shared" ref="E83" si="346">+IFERROR(E82/D82-1,"nm")</f>
        <v>0.11488250652741505</v>
      </c>
      <c r="F83" s="47">
        <f t="shared" ref="F83" si="347">+IFERROR(F82/E82-1,"nm")</f>
        <v>1.1709601873536313E-2</v>
      </c>
      <c r="G83" s="47">
        <f t="shared" ref="G83" si="348">+IFERROR(G82/F82-1,"nm")</f>
        <v>-6.944444444444442E-2</v>
      </c>
      <c r="H83" s="47">
        <f t="shared" ref="H83" si="349">+IFERROR(H82/G82-1,"nm")</f>
        <v>0.21890547263681581</v>
      </c>
      <c r="I83" s="47">
        <f>+IFERROR(I82/H82-1,"nm")</f>
        <v>0.15102040816326534</v>
      </c>
      <c r="J83" s="47">
        <f t="shared" ref="J83" si="350">+IFERROR(J82/I82-1,"nm")</f>
        <v>0.15102040816326534</v>
      </c>
      <c r="K83" s="47">
        <f t="shared" ref="K83" si="351">+IFERROR(K82/J82-1,"nm")</f>
        <v>0.15102040816326534</v>
      </c>
      <c r="L83" s="47">
        <f t="shared" ref="L83" si="352">+IFERROR(L82/K82-1,"nm")</f>
        <v>0.15102040816326534</v>
      </c>
      <c r="M83" s="47">
        <f t="shared" ref="M83" si="353">+IFERROR(M82/L82-1,"nm")</f>
        <v>0.15102040816326534</v>
      </c>
      <c r="N83" s="47">
        <f t="shared" ref="N83" si="354">+IFERROR(N82/M82-1,"nm")</f>
        <v>0.15102040816326534</v>
      </c>
    </row>
    <row r="84" spans="1:14" x14ac:dyDescent="0.25">
      <c r="A84" s="44" t="s">
        <v>138</v>
      </c>
      <c r="B84" s="47" t="str">
        <f>+Historicals!B190</f>
        <v/>
      </c>
      <c r="C84" s="47">
        <f>+Historicals!C190</f>
        <v>3.9682539682539764E-2</v>
      </c>
      <c r="D84" s="47">
        <f>+Historicals!D190</f>
        <v>-1.5267175572519109E-2</v>
      </c>
      <c r="E84" s="47">
        <f>+Historicals!E190</f>
        <v>7.7519379844961378E-3</v>
      </c>
      <c r="F84" s="47">
        <f>+Historicals!F190</f>
        <v>6.1538461538461542E-2</v>
      </c>
      <c r="G84" s="47">
        <f>+Historicals!G190</f>
        <v>7.2463768115942129E-2</v>
      </c>
      <c r="H84" s="47">
        <f>+Historicals!H190</f>
        <v>0.31756756756756754</v>
      </c>
      <c r="I84" s="47">
        <f>+Historicals!I190</f>
        <v>-0.06</v>
      </c>
    </row>
    <row r="85" spans="1:14" x14ac:dyDescent="0.25">
      <c r="A85" s="44" t="s">
        <v>139</v>
      </c>
      <c r="B85" s="47" t="str">
        <f t="shared" ref="B85:H85" si="355">+IFERROR(B83-B84,"nm")</f>
        <v>nm</v>
      </c>
      <c r="C85" s="47">
        <f t="shared" si="355"/>
        <v>-3.9682539682539764E-2</v>
      </c>
      <c r="D85" s="47">
        <f t="shared" si="355"/>
        <v>3.3884196849114812E-2</v>
      </c>
      <c r="E85" s="47">
        <f t="shared" si="355"/>
        <v>0.10713056854291891</v>
      </c>
      <c r="F85" s="47">
        <f t="shared" si="355"/>
        <v>-4.9828859664925229E-2</v>
      </c>
      <c r="G85" s="47">
        <f t="shared" si="355"/>
        <v>-0.14190821256038655</v>
      </c>
      <c r="H85" s="47">
        <f t="shared" si="355"/>
        <v>-9.8662094930751731E-2</v>
      </c>
      <c r="I85" s="47">
        <f>+IFERROR(I83-I84,"nm")</f>
        <v>0.21102040816326534</v>
      </c>
    </row>
    <row r="86" spans="1:14" x14ac:dyDescent="0.25">
      <c r="A86" s="9" t="s">
        <v>131</v>
      </c>
      <c r="B86" s="48">
        <f t="shared" ref="B86:H86" si="356">+B92+B89</f>
        <v>1039</v>
      </c>
      <c r="C86" s="48">
        <f t="shared" si="356"/>
        <v>1420</v>
      </c>
      <c r="D86" s="48">
        <f t="shared" si="356"/>
        <v>1561</v>
      </c>
      <c r="E86" s="48">
        <f t="shared" si="356"/>
        <v>1863</v>
      </c>
      <c r="F86" s="48">
        <f t="shared" si="356"/>
        <v>2426</v>
      </c>
      <c r="G86" s="48">
        <f t="shared" si="356"/>
        <v>2534</v>
      </c>
      <c r="H86" s="48">
        <f t="shared" si="356"/>
        <v>3289</v>
      </c>
      <c r="I86" s="48">
        <f>+I92+I89</f>
        <v>2406</v>
      </c>
      <c r="J86" s="9">
        <f>+I86*(1+I87)</f>
        <v>1760.0595925813316</v>
      </c>
      <c r="K86" s="9">
        <f t="shared" ref="K86:N86" si="357">+J86*(1+J87)</f>
        <v>1287.5352325176905</v>
      </c>
      <c r="L86" s="9">
        <f t="shared" si="357"/>
        <v>941.8697991600983</v>
      </c>
      <c r="M86" s="9">
        <f t="shared" si="357"/>
        <v>689.00539275743279</v>
      </c>
      <c r="N86" s="9">
        <f t="shared" si="357"/>
        <v>504.02766037530654</v>
      </c>
    </row>
    <row r="87" spans="1:14" x14ac:dyDescent="0.25">
      <c r="A87" s="46" t="s">
        <v>130</v>
      </c>
      <c r="B87" s="47" t="str">
        <f t="shared" ref="B87" si="358">+IFERROR(B86/A86-1,"nm")</f>
        <v>nm</v>
      </c>
      <c r="C87" s="47">
        <f t="shared" ref="C87" si="359">+IFERROR(C86/B86-1,"nm")</f>
        <v>0.36669874879692022</v>
      </c>
      <c r="D87" s="47">
        <f t="shared" ref="D87" si="360">+IFERROR(D86/C86-1,"nm")</f>
        <v>9.9295774647887303E-2</v>
      </c>
      <c r="E87" s="47">
        <f t="shared" ref="E87" si="361">+IFERROR(E86/D86-1,"nm")</f>
        <v>0.19346572709801402</v>
      </c>
      <c r="F87" s="47">
        <f t="shared" ref="F87" si="362">+IFERROR(F86/E86-1,"nm")</f>
        <v>0.3022007514761138</v>
      </c>
      <c r="G87" s="47">
        <f t="shared" ref="G87" si="363">+IFERROR(G86/F86-1,"nm")</f>
        <v>4.4517724649629109E-2</v>
      </c>
      <c r="H87" s="47">
        <f t="shared" ref="H87" si="364">+IFERROR(H86/G86-1,"nm")</f>
        <v>0.29794790844514596</v>
      </c>
      <c r="I87" s="47">
        <f>+IFERROR(I86/H86-1,"nm")</f>
        <v>-0.26847065977500761</v>
      </c>
      <c r="J87" s="47">
        <f t="shared" ref="J87" si="365">+IFERROR(J86/I86-1,"nm")</f>
        <v>-0.26847065977500761</v>
      </c>
      <c r="K87" s="47">
        <f t="shared" ref="K87" si="366">+IFERROR(K86/J86-1,"nm")</f>
        <v>-0.26847065977500761</v>
      </c>
      <c r="L87" s="47">
        <f t="shared" ref="L87" si="367">+IFERROR(L86/K86-1,"nm")</f>
        <v>-0.26847065977500761</v>
      </c>
      <c r="M87" s="47">
        <f t="shared" ref="M87" si="368">+IFERROR(M86/L86-1,"nm")</f>
        <v>-0.26847065977500761</v>
      </c>
      <c r="N87" s="47">
        <f t="shared" ref="N87" si="369">+IFERROR(N86/M86-1,"nm")</f>
        <v>-0.26847065977500761</v>
      </c>
    </row>
    <row r="88" spans="1:14" x14ac:dyDescent="0.25">
      <c r="A88" s="46" t="s">
        <v>132</v>
      </c>
      <c r="B88" s="47">
        <f>+IFERROR(B86/B$72,"nm")</f>
        <v>0.33876752526899251</v>
      </c>
      <c r="C88" s="47">
        <f t="shared" ref="C88:N88" si="370">+IFERROR(C86/C$72,"nm")</f>
        <v>0.37516512549537651</v>
      </c>
      <c r="D88" s="47">
        <f t="shared" si="370"/>
        <v>0.36842105263157893</v>
      </c>
      <c r="E88" s="47">
        <f t="shared" si="370"/>
        <v>0.36287495130502534</v>
      </c>
      <c r="F88" s="47">
        <f t="shared" si="370"/>
        <v>0.3907860824742268</v>
      </c>
      <c r="G88" s="47">
        <f t="shared" si="370"/>
        <v>0.37939811349004343</v>
      </c>
      <c r="H88" s="47">
        <f t="shared" si="370"/>
        <v>0.39674306393244874</v>
      </c>
      <c r="I88" s="47">
        <f t="shared" si="370"/>
        <v>0.31880217304889358</v>
      </c>
      <c r="J88" s="47">
        <f t="shared" si="370"/>
        <v>0.25617291083380223</v>
      </c>
      <c r="K88" s="47">
        <f t="shared" si="370"/>
        <v>0.20584728020344639</v>
      </c>
      <c r="L88" s="47">
        <f t="shared" si="370"/>
        <v>0.16540821052951474</v>
      </c>
      <c r="M88" s="47">
        <f t="shared" si="370"/>
        <v>0.13291346907054349</v>
      </c>
      <c r="N88" s="47">
        <f t="shared" si="370"/>
        <v>0.10680237821213884</v>
      </c>
    </row>
    <row r="89" spans="1:14" x14ac:dyDescent="0.25">
      <c r="A89" s="9" t="s">
        <v>133</v>
      </c>
      <c r="B89" s="9">
        <f>+Historicals!B169</f>
        <v>46</v>
      </c>
      <c r="C89" s="9">
        <f>+Historicals!C169</f>
        <v>48</v>
      </c>
      <c r="D89" s="9">
        <f>+Historicals!D169</f>
        <v>54</v>
      </c>
      <c r="E89" s="9">
        <f>+Historicals!E169</f>
        <v>56</v>
      </c>
      <c r="F89" s="9">
        <f>+Historicals!F169</f>
        <v>50</v>
      </c>
      <c r="G89" s="9">
        <f>+Historicals!G169</f>
        <v>44</v>
      </c>
      <c r="H89" s="9">
        <f>+Historicals!H169</f>
        <v>46</v>
      </c>
      <c r="I89" s="9">
        <f>+Historicals!I169</f>
        <v>41</v>
      </c>
      <c r="J89" s="9">
        <f>+I89*(1+I90)</f>
        <v>36.543478260869563</v>
      </c>
      <c r="K89" s="9">
        <f t="shared" ref="K89:N89" si="371">+J89*(1+J90)</f>
        <v>32.571361058601127</v>
      </c>
      <c r="L89" s="9">
        <f t="shared" si="371"/>
        <v>29.030995726144479</v>
      </c>
      <c r="M89" s="9">
        <f t="shared" si="371"/>
        <v>25.875452712433116</v>
      </c>
      <c r="N89" s="9">
        <f t="shared" si="371"/>
        <v>23.062903504559944</v>
      </c>
    </row>
    <row r="90" spans="1:14" x14ac:dyDescent="0.25">
      <c r="A90" s="46" t="s">
        <v>130</v>
      </c>
      <c r="B90" s="47" t="str">
        <f t="shared" ref="B90" si="372">+IFERROR(B89/A89-1,"nm")</f>
        <v>nm</v>
      </c>
      <c r="C90" s="47">
        <f t="shared" ref="C90" si="373">+IFERROR(C89/B89-1,"nm")</f>
        <v>4.3478260869565188E-2</v>
      </c>
      <c r="D90" s="47">
        <f t="shared" ref="D90" si="374">+IFERROR(D89/C89-1,"nm")</f>
        <v>0.125</v>
      </c>
      <c r="E90" s="47">
        <f t="shared" ref="E90" si="375">+IFERROR(E89/D89-1,"nm")</f>
        <v>3.7037037037036979E-2</v>
      </c>
      <c r="F90" s="47">
        <f t="shared" ref="F90" si="376">+IFERROR(F89/E89-1,"nm")</f>
        <v>-0.1071428571428571</v>
      </c>
      <c r="G90" s="47">
        <f t="shared" ref="G90" si="377">+IFERROR(G89/F89-1,"nm")</f>
        <v>-0.12</v>
      </c>
      <c r="H90" s="47">
        <f t="shared" ref="H90" si="378">+IFERROR(H89/G89-1,"nm")</f>
        <v>4.5454545454545414E-2</v>
      </c>
      <c r="I90" s="47">
        <f>+IFERROR(I89/H89-1,"nm")</f>
        <v>-0.10869565217391308</v>
      </c>
      <c r="J90" s="47">
        <f t="shared" ref="J90" si="379">+IFERROR(J89/I89-1,"nm")</f>
        <v>-0.10869565217391308</v>
      </c>
      <c r="K90" s="47">
        <f t="shared" ref="K90" si="380">+IFERROR(K89/J89-1,"nm")</f>
        <v>-0.10869565217391319</v>
      </c>
      <c r="L90" s="47">
        <f t="shared" ref="L90" si="381">+IFERROR(L89/K89-1,"nm")</f>
        <v>-0.10869565217391319</v>
      </c>
      <c r="M90" s="47">
        <f t="shared" ref="M90" si="382">+IFERROR(M89/L89-1,"nm")</f>
        <v>-0.1086956521739133</v>
      </c>
      <c r="N90" s="47">
        <f t="shared" ref="N90" si="383">+IFERROR(N89/M89-1,"nm")</f>
        <v>-0.1086956521739133</v>
      </c>
    </row>
    <row r="91" spans="1:14" x14ac:dyDescent="0.25">
      <c r="A91" s="46" t="s">
        <v>134</v>
      </c>
      <c r="B91" s="47">
        <f>+IFERROR(B89/B$72,"nm")</f>
        <v>1.4998369742419302E-2</v>
      </c>
      <c r="C91" s="47">
        <f t="shared" ref="C91:N91" si="384">+IFERROR(C89/C$72,"nm")</f>
        <v>1.2681638044914135E-2</v>
      </c>
      <c r="D91" s="47">
        <f t="shared" si="384"/>
        <v>1.2744866650932263E-2</v>
      </c>
      <c r="E91" s="47">
        <f t="shared" si="384"/>
        <v>1.090767432800935E-2</v>
      </c>
      <c r="F91" s="47">
        <f t="shared" si="384"/>
        <v>8.0541237113402053E-3</v>
      </c>
      <c r="G91" s="47">
        <f t="shared" si="384"/>
        <v>6.5878125467884411E-3</v>
      </c>
      <c r="H91" s="47">
        <f t="shared" si="384"/>
        <v>5.5488540410132689E-3</v>
      </c>
      <c r="I91" s="47">
        <f t="shared" si="384"/>
        <v>5.4326222340002651E-3</v>
      </c>
      <c r="J91" s="47">
        <f t="shared" si="384"/>
        <v>5.3188251338405412E-3</v>
      </c>
      <c r="K91" s="47">
        <f t="shared" si="384"/>
        <v>5.2074117407465712E-3</v>
      </c>
      <c r="L91" s="47">
        <f t="shared" si="384"/>
        <v>5.0983321232230252E-3</v>
      </c>
      <c r="M91" s="47">
        <f t="shared" si="384"/>
        <v>4.9915373956892564E-3</v>
      </c>
      <c r="N91" s="47">
        <f t="shared" si="384"/>
        <v>4.8869796965705379E-3</v>
      </c>
    </row>
    <row r="92" spans="1:14" x14ac:dyDescent="0.25">
      <c r="A92" s="9" t="s">
        <v>135</v>
      </c>
      <c r="B92" s="9">
        <f>+Historicals!B136</f>
        <v>993</v>
      </c>
      <c r="C92" s="9">
        <f>+Historicals!C136</f>
        <v>1372</v>
      </c>
      <c r="D92" s="9">
        <f>+Historicals!D136</f>
        <v>1507</v>
      </c>
      <c r="E92" s="9">
        <f>+Historicals!E136</f>
        <v>1807</v>
      </c>
      <c r="F92" s="9">
        <f>+Historicals!F136</f>
        <v>2376</v>
      </c>
      <c r="G92" s="9">
        <f>+Historicals!G136</f>
        <v>2490</v>
      </c>
      <c r="H92" s="9">
        <f>+Historicals!H136</f>
        <v>3243</v>
      </c>
      <c r="I92" s="9">
        <f>+Historicals!I136</f>
        <v>2365</v>
      </c>
      <c r="J92" s="9">
        <f>+I92*(1+I93)</f>
        <v>1724.7070613629355</v>
      </c>
      <c r="K92" s="9">
        <f t="shared" ref="K92:N92" si="385">+J92*(1+J93)</f>
        <v>1257.7650940867538</v>
      </c>
      <c r="L92" s="9">
        <f t="shared" si="385"/>
        <v>917.24158110242763</v>
      </c>
      <c r="M92" s="9">
        <f t="shared" si="385"/>
        <v>668.91037289770009</v>
      </c>
      <c r="N92" s="9">
        <f t="shared" si="385"/>
        <v>487.81160404041339</v>
      </c>
    </row>
    <row r="93" spans="1:14" x14ac:dyDescent="0.25">
      <c r="A93" s="46" t="s">
        <v>130</v>
      </c>
      <c r="B93" s="47" t="str">
        <f t="shared" ref="B93" si="386">+IFERROR(B92/A92-1,"nm")</f>
        <v>nm</v>
      </c>
      <c r="C93" s="47">
        <f t="shared" ref="C93" si="387">+IFERROR(C92/B92-1,"nm")</f>
        <v>0.38167170191339372</v>
      </c>
      <c r="D93" s="47">
        <f t="shared" ref="D93" si="388">+IFERROR(D92/C92-1,"nm")</f>
        <v>9.8396501457725938E-2</v>
      </c>
      <c r="E93" s="47">
        <f t="shared" ref="E93" si="389">+IFERROR(E92/D92-1,"nm")</f>
        <v>0.19907100199071004</v>
      </c>
      <c r="F93" s="47">
        <f t="shared" ref="F93" si="390">+IFERROR(F92/E92-1,"nm")</f>
        <v>0.31488655229662421</v>
      </c>
      <c r="G93" s="47">
        <f t="shared" ref="G93" si="391">+IFERROR(G92/F92-1,"nm")</f>
        <v>4.7979797979798011E-2</v>
      </c>
      <c r="H93" s="47">
        <f t="shared" ref="H93" si="392">+IFERROR(H92/G92-1,"nm")</f>
        <v>0.30240963855421676</v>
      </c>
      <c r="I93" s="47">
        <f>+IFERROR(I92/H92-1,"nm")</f>
        <v>-0.27073697193956214</v>
      </c>
      <c r="J93" s="47">
        <f t="shared" ref="J93" si="393">+IFERROR(J92/I92-1,"nm")</f>
        <v>-0.27073697193956214</v>
      </c>
      <c r="K93" s="47">
        <f t="shared" ref="K93" si="394">+IFERROR(K92/J92-1,"nm")</f>
        <v>-0.27073697193956214</v>
      </c>
      <c r="L93" s="47">
        <f t="shared" ref="L93" si="395">+IFERROR(L92/K92-1,"nm")</f>
        <v>-0.27073697193956214</v>
      </c>
      <c r="M93" s="47">
        <f t="shared" ref="M93" si="396">+IFERROR(M92/L92-1,"nm")</f>
        <v>-0.27073697193956214</v>
      </c>
      <c r="N93" s="47">
        <f t="shared" ref="N93" si="397">+IFERROR(N92/M92-1,"nm")</f>
        <v>-0.27073697193956214</v>
      </c>
    </row>
    <row r="94" spans="1:14" x14ac:dyDescent="0.25">
      <c r="A94" s="46" t="s">
        <v>132</v>
      </c>
      <c r="B94" s="47">
        <f>+IFERROR(B92/B$72,"nm")</f>
        <v>0.3237691555265732</v>
      </c>
      <c r="C94" s="47">
        <f t="shared" ref="C94:N94" si="398">+IFERROR(C92/C$72,"nm")</f>
        <v>0.36248348745046233</v>
      </c>
      <c r="D94" s="47">
        <f t="shared" si="398"/>
        <v>0.35567618598064671</v>
      </c>
      <c r="E94" s="47">
        <f t="shared" si="398"/>
        <v>0.35196727697701596</v>
      </c>
      <c r="F94" s="47">
        <f t="shared" si="398"/>
        <v>0.38273195876288657</v>
      </c>
      <c r="G94" s="47">
        <f t="shared" si="398"/>
        <v>0.37281030094325496</v>
      </c>
      <c r="H94" s="47">
        <f t="shared" si="398"/>
        <v>0.39119420989143544</v>
      </c>
      <c r="I94" s="47">
        <f t="shared" si="398"/>
        <v>0.31336955081489332</v>
      </c>
      <c r="J94" s="47">
        <f t="shared" si="398"/>
        <v>0.25102742549584434</v>
      </c>
      <c r="K94" s="47">
        <f t="shared" si="398"/>
        <v>0.20108771955413871</v>
      </c>
      <c r="L94" s="47">
        <f t="shared" si="398"/>
        <v>0.1610830803670627</v>
      </c>
      <c r="M94" s="47">
        <f t="shared" si="398"/>
        <v>0.12903701348881069</v>
      </c>
      <c r="N94" s="47">
        <f t="shared" si="398"/>
        <v>0.10336623071876715</v>
      </c>
    </row>
    <row r="95" spans="1:14" x14ac:dyDescent="0.25">
      <c r="A95" s="9" t="s">
        <v>136</v>
      </c>
      <c r="B95" s="9">
        <f>+Historicals!B158</f>
        <v>-69</v>
      </c>
      <c r="C95" s="9">
        <f>+Historicals!C158</f>
        <v>-44</v>
      </c>
      <c r="D95" s="9">
        <f>+Historicals!D158</f>
        <v>-51</v>
      </c>
      <c r="E95" s="9">
        <f>+Historicals!E158</f>
        <v>-76</v>
      </c>
      <c r="F95" s="9">
        <f>+Historicals!F158</f>
        <v>-49</v>
      </c>
      <c r="G95" s="9">
        <f>+Historicals!G158</f>
        <v>-28</v>
      </c>
      <c r="H95" s="9">
        <f>+Historicals!H158</f>
        <v>94</v>
      </c>
      <c r="I95" s="9">
        <f>+Historicals!I158</f>
        <v>78</v>
      </c>
      <c r="J95" s="9">
        <f>+I95*(1+I96)</f>
        <v>64.723404255319153</v>
      </c>
      <c r="K95" s="9">
        <f t="shared" ref="K95:N95" si="399">+J95*(1+J96)</f>
        <v>53.7066545948393</v>
      </c>
      <c r="L95" s="9">
        <f t="shared" si="399"/>
        <v>44.565096365930486</v>
      </c>
      <c r="M95" s="9">
        <f t="shared" si="399"/>
        <v>36.979548048325299</v>
      </c>
      <c r="N95" s="9">
        <f t="shared" si="399"/>
        <v>30.685156891163547</v>
      </c>
    </row>
    <row r="96" spans="1:14" x14ac:dyDescent="0.25">
      <c r="A96" s="46" t="s">
        <v>130</v>
      </c>
      <c r="B96" s="47" t="str">
        <f t="shared" ref="B96" si="400">+IFERROR(B95/A95-1,"nm")</f>
        <v>nm</v>
      </c>
      <c r="C96" s="47">
        <f t="shared" ref="C96" si="401">+IFERROR(C95/B95-1,"nm")</f>
        <v>-0.3623188405797102</v>
      </c>
      <c r="D96" s="47">
        <f t="shared" ref="D96" si="402">+IFERROR(D95/C95-1,"nm")</f>
        <v>0.15909090909090917</v>
      </c>
      <c r="E96" s="47">
        <f t="shared" ref="E96" si="403">+IFERROR(E95/D95-1,"nm")</f>
        <v>0.49019607843137258</v>
      </c>
      <c r="F96" s="47">
        <f t="shared" ref="F96" si="404">+IFERROR(F95/E95-1,"nm")</f>
        <v>-0.35526315789473684</v>
      </c>
      <c r="G96" s="47">
        <f t="shared" ref="G96" si="405">+IFERROR(G95/F95-1,"nm")</f>
        <v>-0.4285714285714286</v>
      </c>
      <c r="H96" s="47">
        <f t="shared" ref="H96" si="406">+IFERROR(H95/G95-1,"nm")</f>
        <v>-4.3571428571428577</v>
      </c>
      <c r="I96" s="47">
        <f>+IFERROR(I95/H95-1,"nm")</f>
        <v>-0.17021276595744683</v>
      </c>
      <c r="J96" s="47">
        <f t="shared" ref="J96" si="407">+IFERROR(J95/I95-1,"nm")</f>
        <v>-0.17021276595744672</v>
      </c>
      <c r="K96" s="47">
        <f t="shared" ref="K96" si="408">+IFERROR(K95/J95-1,"nm")</f>
        <v>-0.17021276595744672</v>
      </c>
      <c r="L96" s="47">
        <f t="shared" ref="L96" si="409">+IFERROR(L95/K95-1,"nm")</f>
        <v>-0.17021276595744672</v>
      </c>
      <c r="M96" s="47">
        <f t="shared" ref="M96" si="410">+IFERROR(M95/L95-1,"nm")</f>
        <v>-0.17021276595744672</v>
      </c>
      <c r="N96" s="47">
        <f t="shared" ref="N96" si="411">+IFERROR(N95/M95-1,"nm")</f>
        <v>-0.17021276595744672</v>
      </c>
    </row>
    <row r="97" spans="1:14" x14ac:dyDescent="0.25">
      <c r="A97" s="46" t="s">
        <v>134</v>
      </c>
      <c r="B97" s="47">
        <f>+IFERROR(B95/B$72,"nm")</f>
        <v>-2.2497554613628953E-2</v>
      </c>
      <c r="C97" s="47">
        <f t="shared" ref="C97:N97" si="412">+IFERROR(C95/C$72,"nm")</f>
        <v>-1.1624834874504624E-2</v>
      </c>
      <c r="D97" s="47">
        <f t="shared" si="412"/>
        <v>-1.2036818503658248E-2</v>
      </c>
      <c r="E97" s="47">
        <f t="shared" si="412"/>
        <v>-1.4803272302298403E-2</v>
      </c>
      <c r="F97" s="47">
        <f t="shared" si="412"/>
        <v>-7.8930412371134018E-3</v>
      </c>
      <c r="G97" s="47">
        <f t="shared" si="412"/>
        <v>-4.1922443479562805E-3</v>
      </c>
      <c r="H97" s="47">
        <f t="shared" si="412"/>
        <v>1.1338962605548853E-2</v>
      </c>
      <c r="I97" s="47">
        <f t="shared" si="412"/>
        <v>1.0335232542732211E-2</v>
      </c>
      <c r="J97" s="47">
        <f t="shared" si="412"/>
        <v>9.4203531159083968E-3</v>
      </c>
      <c r="K97" s="47">
        <f t="shared" si="412"/>
        <v>8.5864592268714464E-3</v>
      </c>
      <c r="L97" s="47">
        <f t="shared" si="412"/>
        <v>7.826381999441254E-3</v>
      </c>
      <c r="M97" s="47">
        <f t="shared" si="412"/>
        <v>7.1335871495771235E-3</v>
      </c>
      <c r="N97" s="47">
        <f t="shared" si="412"/>
        <v>6.5021188109965636E-3</v>
      </c>
    </row>
    <row r="98" spans="1:14" x14ac:dyDescent="0.25">
      <c r="A98" s="43" t="str">
        <f>+Historicals!A119</f>
        <v>Asia Pacific &amp; Latin America</v>
      </c>
      <c r="B98" s="43"/>
      <c r="C98" s="43"/>
      <c r="D98" s="43"/>
      <c r="E98" s="43"/>
      <c r="F98" s="43"/>
      <c r="G98" s="43"/>
      <c r="H98" s="43"/>
      <c r="I98" s="43"/>
      <c r="J98" s="39"/>
      <c r="K98" s="39"/>
      <c r="L98" s="39"/>
      <c r="M98" s="39"/>
      <c r="N98" s="39"/>
    </row>
    <row r="99" spans="1:14" x14ac:dyDescent="0.25">
      <c r="A99" s="9" t="s">
        <v>137</v>
      </c>
      <c r="B99" s="9">
        <f>+Historicals!B119</f>
        <v>4317</v>
      </c>
      <c r="C99" s="9">
        <f>+Historicals!C119</f>
        <v>4317</v>
      </c>
      <c r="D99" s="9">
        <f>+Historicals!D119</f>
        <v>4737</v>
      </c>
      <c r="E99" s="9">
        <f>+Historicals!E119</f>
        <v>5166</v>
      </c>
      <c r="F99" s="9">
        <f>+Historicals!F119</f>
        <v>5254</v>
      </c>
      <c r="G99" s="9">
        <f>+Historicals!G119</f>
        <v>5028</v>
      </c>
      <c r="H99" s="9">
        <f>+Historicals!H119</f>
        <v>5343</v>
      </c>
      <c r="I99" s="9">
        <f>+Historicals!I119</f>
        <v>5955</v>
      </c>
      <c r="J99" s="9">
        <f>+I99*(1+I100)</f>
        <v>6637.0999438517683</v>
      </c>
      <c r="K99" s="9">
        <f t="shared" ref="K99:N99" si="413">+J99*(1+J100)</f>
        <v>7397.3292467971696</v>
      </c>
      <c r="L99" s="9">
        <f t="shared" si="413"/>
        <v>8244.6370325055486</v>
      </c>
      <c r="M99" s="9">
        <f t="shared" si="413"/>
        <v>9188.9974786768744</v>
      </c>
      <c r="N99" s="9">
        <f t="shared" si="413"/>
        <v>10241.527229182255</v>
      </c>
    </row>
    <row r="100" spans="1:14" x14ac:dyDescent="0.25">
      <c r="A100" s="44" t="s">
        <v>130</v>
      </c>
      <c r="B100" s="47" t="str">
        <f t="shared" ref="B100" si="414">+IFERROR(B99/A99-1,"nm")</f>
        <v>nm</v>
      </c>
      <c r="C100" s="47">
        <f t="shared" ref="C100" si="415">+IFERROR(C99/B99-1,"nm")</f>
        <v>0</v>
      </c>
      <c r="D100" s="47">
        <f t="shared" ref="D100" si="416">+IFERROR(D99/C99-1,"nm")</f>
        <v>9.7289784572619942E-2</v>
      </c>
      <c r="E100" s="47">
        <f t="shared" ref="E100" si="417">+IFERROR(E99/D99-1,"nm")</f>
        <v>9.0563647878403986E-2</v>
      </c>
      <c r="F100" s="47">
        <f t="shared" ref="F100" si="418">+IFERROR(F99/E99-1,"nm")</f>
        <v>1.7034456058846237E-2</v>
      </c>
      <c r="G100" s="47">
        <f t="shared" ref="G100" si="419">+IFERROR(G99/F99-1,"nm")</f>
        <v>-4.3014845831747195E-2</v>
      </c>
      <c r="H100" s="47">
        <f t="shared" ref="H100" si="420">+IFERROR(H99/G99-1,"nm")</f>
        <v>6.2649164677804237E-2</v>
      </c>
      <c r="I100" s="47">
        <f>+IFERROR(I99/H99-1,"nm")</f>
        <v>0.11454239191465465</v>
      </c>
      <c r="J100" s="47">
        <f t="shared" ref="J100" si="421">+IFERROR(J99/I99-1,"nm")</f>
        <v>0.11454239191465465</v>
      </c>
      <c r="K100" s="47">
        <f t="shared" ref="K100" si="422">+IFERROR(K99/J99-1,"nm")</f>
        <v>0.11454239191465465</v>
      </c>
      <c r="L100" s="47">
        <f t="shared" ref="L100" si="423">+IFERROR(L99/K99-1,"nm")</f>
        <v>0.11454239191465465</v>
      </c>
      <c r="M100" s="47">
        <f t="shared" ref="M100" si="424">+IFERROR(M99/L99-1,"nm")</f>
        <v>0.11454239191465465</v>
      </c>
      <c r="N100" s="47">
        <f t="shared" ref="N100" si="425">+IFERROR(N99/M99-1,"nm")</f>
        <v>0.11454239191465465</v>
      </c>
    </row>
    <row r="101" spans="1:14" x14ac:dyDescent="0.25">
      <c r="A101" s="45" t="s">
        <v>114</v>
      </c>
      <c r="B101" s="3">
        <f>+Historicals!B120</f>
        <v>2930</v>
      </c>
      <c r="C101" s="3">
        <f>+Historicals!C120</f>
        <v>2930</v>
      </c>
      <c r="D101" s="3">
        <f>+Historicals!D120</f>
        <v>3285</v>
      </c>
      <c r="E101" s="3">
        <f>+Historicals!E120</f>
        <v>3575</v>
      </c>
      <c r="F101" s="3">
        <f>+Historicals!F120</f>
        <v>3622</v>
      </c>
      <c r="G101" s="3">
        <f>+Historicals!G120</f>
        <v>3449</v>
      </c>
      <c r="H101" s="3">
        <f>+Historicals!H120</f>
        <v>3659</v>
      </c>
      <c r="I101" s="3">
        <f>+Historicals!I120</f>
        <v>4111</v>
      </c>
      <c r="J101" s="9">
        <f>+I101*(1+I102)</f>
        <v>4618.8360207707019</v>
      </c>
      <c r="K101" s="9">
        <f t="shared" ref="K101:N101" si="426">+J101*(1+J102)</f>
        <v>5189.4055428773854</v>
      </c>
      <c r="L101" s="9">
        <f t="shared" si="426"/>
        <v>5830.4580996908799</v>
      </c>
      <c r="M101" s="9">
        <f t="shared" si="426"/>
        <v>6550.7005323392195</v>
      </c>
      <c r="N101" s="9">
        <f t="shared" si="426"/>
        <v>7359.9152469107757</v>
      </c>
    </row>
    <row r="102" spans="1:14" x14ac:dyDescent="0.25">
      <c r="A102" s="44" t="s">
        <v>130</v>
      </c>
      <c r="B102" s="47" t="str">
        <f t="shared" ref="B102" si="427">+IFERROR(B101/A101-1,"nm")</f>
        <v>nm</v>
      </c>
      <c r="C102" s="47">
        <f t="shared" ref="C102" si="428">+IFERROR(C101/B101-1,"nm")</f>
        <v>0</v>
      </c>
      <c r="D102" s="47">
        <f t="shared" ref="D102" si="429">+IFERROR(D101/C101-1,"nm")</f>
        <v>0.12116040955631391</v>
      </c>
      <c r="E102" s="47">
        <f t="shared" ref="E102" si="430">+IFERROR(E101/D101-1,"nm")</f>
        <v>8.8280060882800715E-2</v>
      </c>
      <c r="F102" s="47">
        <f t="shared" ref="F102" si="431">+IFERROR(F101/E101-1,"nm")</f>
        <v>1.3146853146853044E-2</v>
      </c>
      <c r="G102" s="47">
        <f t="shared" ref="G102" si="432">+IFERROR(G101/F101-1,"nm")</f>
        <v>-4.7763666482606326E-2</v>
      </c>
      <c r="H102" s="47">
        <f t="shared" ref="H102" si="433">+IFERROR(H101/G101-1,"nm")</f>
        <v>6.0887213685126174E-2</v>
      </c>
      <c r="I102" s="47">
        <f>+IFERROR(I101/H101-1,"nm")</f>
        <v>0.12353101940420874</v>
      </c>
      <c r="J102" s="47">
        <f t="shared" ref="J102" si="434">+IFERROR(J101/I101-1,"nm")</f>
        <v>0.12353101940420874</v>
      </c>
      <c r="K102" s="47">
        <f t="shared" ref="K102" si="435">+IFERROR(K101/J101-1,"nm")</f>
        <v>0.12353101940420874</v>
      </c>
      <c r="L102" s="47">
        <f t="shared" ref="L102" si="436">+IFERROR(L101/K101-1,"nm")</f>
        <v>0.12353101940420874</v>
      </c>
      <c r="M102" s="47">
        <f t="shared" ref="M102" si="437">+IFERROR(M101/L101-1,"nm")</f>
        <v>0.12353101940420874</v>
      </c>
      <c r="N102" s="47">
        <f t="shared" ref="N102" si="438">+IFERROR(N101/M101-1,"nm")</f>
        <v>0.12353101940420874</v>
      </c>
    </row>
    <row r="103" spans="1:14" x14ac:dyDescent="0.25">
      <c r="A103" s="44" t="s">
        <v>138</v>
      </c>
      <c r="B103" s="47" t="str">
        <f>+Historicals!B192</f>
        <v/>
      </c>
      <c r="C103" s="47">
        <f>+Historicals!C192</f>
        <v>0</v>
      </c>
      <c r="D103" s="47">
        <f>+Historicals!D192</f>
        <v>0.12116040955631391</v>
      </c>
      <c r="E103" s="47">
        <f>+Historicals!E192</f>
        <v>8.8280060882800715E-2</v>
      </c>
      <c r="F103" s="47">
        <f>+Historicals!F192</f>
        <v>1.3146853146853044E-2</v>
      </c>
      <c r="G103" s="47">
        <f>+Historicals!G192</f>
        <v>-4.7763666482606326E-2</v>
      </c>
      <c r="H103" s="47">
        <f>+Historicals!H192</f>
        <v>6.0887213685126174E-2</v>
      </c>
      <c r="I103" s="47">
        <f>+Historicals!I192</f>
        <v>0.17</v>
      </c>
    </row>
    <row r="104" spans="1:14" x14ac:dyDescent="0.25">
      <c r="A104" s="44" t="s">
        <v>139</v>
      </c>
      <c r="B104" s="47" t="str">
        <f t="shared" ref="B104:H104" si="439">+IFERROR(B102-B103,"nm")</f>
        <v>nm</v>
      </c>
      <c r="C104" s="47">
        <f t="shared" si="439"/>
        <v>0</v>
      </c>
      <c r="D104" s="47">
        <f t="shared" si="439"/>
        <v>0</v>
      </c>
      <c r="E104" s="47">
        <f t="shared" si="439"/>
        <v>0</v>
      </c>
      <c r="F104" s="47">
        <f t="shared" si="439"/>
        <v>0</v>
      </c>
      <c r="G104" s="47">
        <f t="shared" si="439"/>
        <v>0</v>
      </c>
      <c r="H104" s="47">
        <f t="shared" si="439"/>
        <v>0</v>
      </c>
      <c r="I104" s="47">
        <f>+IFERROR(I102-I103,"nm")</f>
        <v>-4.646898059579127E-2</v>
      </c>
    </row>
    <row r="105" spans="1:14" x14ac:dyDescent="0.25">
      <c r="A105" s="45" t="s">
        <v>115</v>
      </c>
      <c r="B105" s="3">
        <f>+Historicals!B121</f>
        <v>1117</v>
      </c>
      <c r="C105" s="3">
        <f>+Historicals!C121</f>
        <v>1117</v>
      </c>
      <c r="D105" s="3">
        <f>+Historicals!D121</f>
        <v>1185</v>
      </c>
      <c r="E105" s="3">
        <f>+Historicals!E121</f>
        <v>1347</v>
      </c>
      <c r="F105" s="3">
        <f>+Historicals!F121</f>
        <v>1395</v>
      </c>
      <c r="G105" s="3">
        <f>+Historicals!G121</f>
        <v>1365</v>
      </c>
      <c r="H105" s="3">
        <f>+Historicals!H121</f>
        <v>1494</v>
      </c>
      <c r="I105" s="3">
        <f>+Historicals!I121</f>
        <v>1610</v>
      </c>
      <c r="J105" s="9">
        <f>+I105*(1+I106)</f>
        <v>1735.0066934404285</v>
      </c>
      <c r="K105" s="9">
        <f t="shared" ref="K105:N105" si="440">+J105*(1+J106)</f>
        <v>1869.7193952068876</v>
      </c>
      <c r="L105" s="9">
        <f t="shared" si="440"/>
        <v>2014.8917177262981</v>
      </c>
      <c r="M105" s="9">
        <f t="shared" si="440"/>
        <v>2171.3357868402545</v>
      </c>
      <c r="N105" s="9">
        <f t="shared" si="440"/>
        <v>2339.9267850152678</v>
      </c>
    </row>
    <row r="106" spans="1:14" x14ac:dyDescent="0.25">
      <c r="A106" s="44" t="s">
        <v>130</v>
      </c>
      <c r="B106" s="47" t="str">
        <f t="shared" ref="B106" si="441">+IFERROR(B105/A105-1,"nm")</f>
        <v>nm</v>
      </c>
      <c r="C106" s="47">
        <f t="shared" ref="C106" si="442">+IFERROR(C105/B105-1,"nm")</f>
        <v>0</v>
      </c>
      <c r="D106" s="47">
        <f t="shared" ref="D106" si="443">+IFERROR(D105/C105-1,"nm")</f>
        <v>6.0877350044762801E-2</v>
      </c>
      <c r="E106" s="47">
        <f t="shared" ref="E106" si="444">+IFERROR(E105/D105-1,"nm")</f>
        <v>0.13670886075949373</v>
      </c>
      <c r="F106" s="47">
        <f t="shared" ref="F106" si="445">+IFERROR(F105/E105-1,"nm")</f>
        <v>3.563474387527843E-2</v>
      </c>
      <c r="G106" s="47">
        <f t="shared" ref="G106" si="446">+IFERROR(G105/F105-1,"nm")</f>
        <v>-2.1505376344086002E-2</v>
      </c>
      <c r="H106" s="47">
        <f t="shared" ref="H106" si="447">+IFERROR(H105/G105-1,"nm")</f>
        <v>9.4505494505494614E-2</v>
      </c>
      <c r="I106" s="47">
        <f>+IFERROR(I105/H105-1,"nm")</f>
        <v>7.7643908969210251E-2</v>
      </c>
      <c r="J106" s="47">
        <f t="shared" ref="J106" si="448">+IFERROR(J105/I105-1,"nm")</f>
        <v>7.7643908969210251E-2</v>
      </c>
      <c r="K106" s="47">
        <f t="shared" ref="K106" si="449">+IFERROR(K105/J105-1,"nm")</f>
        <v>7.7643908969210251E-2</v>
      </c>
      <c r="L106" s="47">
        <f t="shared" ref="L106" si="450">+IFERROR(L105/K105-1,"nm")</f>
        <v>7.7643908969210251E-2</v>
      </c>
      <c r="M106" s="47">
        <f t="shared" ref="M106" si="451">+IFERROR(M105/L105-1,"nm")</f>
        <v>7.7643908969210251E-2</v>
      </c>
      <c r="N106" s="47">
        <f t="shared" ref="N106" si="452">+IFERROR(N105/M105-1,"nm")</f>
        <v>7.7643908969210251E-2</v>
      </c>
    </row>
    <row r="107" spans="1:14" x14ac:dyDescent="0.25">
      <c r="A107" s="44" t="s">
        <v>138</v>
      </c>
      <c r="B107" s="47" t="str">
        <f>+Historicals!B193</f>
        <v/>
      </c>
      <c r="C107" s="47">
        <f>+Historicals!C193</f>
        <v>0</v>
      </c>
      <c r="D107" s="47">
        <f>+Historicals!D193</f>
        <v>6.0877350044762801E-2</v>
      </c>
      <c r="E107" s="47">
        <f>+Historicals!E193</f>
        <v>0.13670886075949373</v>
      </c>
      <c r="F107" s="47">
        <f>+Historicals!F193</f>
        <v>3.563474387527843E-2</v>
      </c>
      <c r="G107" s="47">
        <f>+Historicals!G193</f>
        <v>-2.1505376344086002E-2</v>
      </c>
      <c r="H107" s="47">
        <f>+Historicals!H193</f>
        <v>9.4505494505494614E-2</v>
      </c>
      <c r="I107" s="47">
        <f>+Historicals!I193</f>
        <v>0.12</v>
      </c>
    </row>
    <row r="108" spans="1:14" x14ac:dyDescent="0.25">
      <c r="A108" s="44" t="s">
        <v>139</v>
      </c>
      <c r="B108" s="47" t="str">
        <f t="shared" ref="B108:H108" si="453">+IFERROR(B106-B107,"nm")</f>
        <v>nm</v>
      </c>
      <c r="C108" s="47">
        <f t="shared" si="453"/>
        <v>0</v>
      </c>
      <c r="D108" s="47">
        <f t="shared" si="453"/>
        <v>0</v>
      </c>
      <c r="E108" s="47">
        <f>+IFERROR(E106-E107,"nm")</f>
        <v>0</v>
      </c>
      <c r="F108" s="47">
        <f t="shared" si="453"/>
        <v>0</v>
      </c>
      <c r="G108" s="47">
        <f t="shared" si="453"/>
        <v>0</v>
      </c>
      <c r="H108" s="47">
        <f t="shared" si="453"/>
        <v>0</v>
      </c>
      <c r="I108" s="47">
        <f>+IFERROR(I106-I107,"nm")</f>
        <v>-4.2356091030789744E-2</v>
      </c>
    </row>
    <row r="109" spans="1:14" x14ac:dyDescent="0.25">
      <c r="A109" s="45" t="s">
        <v>116</v>
      </c>
      <c r="B109" s="3">
        <f>+Historicals!B122</f>
        <v>270</v>
      </c>
      <c r="C109" s="3">
        <f>+Historicals!C122</f>
        <v>270</v>
      </c>
      <c r="D109" s="3">
        <f>+Historicals!D122</f>
        <v>267</v>
      </c>
      <c r="E109" s="3">
        <f>+Historicals!E122</f>
        <v>244</v>
      </c>
      <c r="F109" s="3">
        <f>+Historicals!F122</f>
        <v>237</v>
      </c>
      <c r="G109" s="3">
        <f>+Historicals!G122</f>
        <v>214</v>
      </c>
      <c r="H109" s="3">
        <f>+Historicals!H122</f>
        <v>190</v>
      </c>
      <c r="I109" s="3">
        <f>+Historicals!I122</f>
        <v>234</v>
      </c>
      <c r="J109" s="9">
        <f>+I109*(1+I110)</f>
        <v>288.18947368421055</v>
      </c>
      <c r="K109" s="9">
        <f t="shared" ref="K109:N109" si="454">+J109*(1+J110)</f>
        <v>354.9280886426593</v>
      </c>
      <c r="L109" s="9">
        <f t="shared" si="454"/>
        <v>437.12196180201198</v>
      </c>
      <c r="M109" s="9">
        <f t="shared" si="454"/>
        <v>538.35020558774113</v>
      </c>
      <c r="N109" s="9">
        <f t="shared" si="454"/>
        <v>663.0207795133233</v>
      </c>
    </row>
    <row r="110" spans="1:14" x14ac:dyDescent="0.25">
      <c r="A110" s="44" t="s">
        <v>130</v>
      </c>
      <c r="B110" s="47" t="str">
        <f t="shared" ref="B110" si="455">+IFERROR(B109/A109-1,"nm")</f>
        <v>nm</v>
      </c>
      <c r="C110" s="47">
        <f t="shared" ref="C110" si="456">+IFERROR(C109/B109-1,"nm")</f>
        <v>0</v>
      </c>
      <c r="D110" s="47">
        <f t="shared" ref="D110" si="457">+IFERROR(D109/C109-1,"nm")</f>
        <v>-1.1111111111111072E-2</v>
      </c>
      <c r="E110" s="47">
        <f t="shared" ref="E110" si="458">+IFERROR(E109/D109-1,"nm")</f>
        <v>-8.6142322097378266E-2</v>
      </c>
      <c r="F110" s="47">
        <f t="shared" ref="F110" si="459">+IFERROR(F109/E109-1,"nm")</f>
        <v>-2.8688524590163911E-2</v>
      </c>
      <c r="G110" s="47">
        <f t="shared" ref="G110" si="460">+IFERROR(G109/F109-1,"nm")</f>
        <v>-9.7046413502109741E-2</v>
      </c>
      <c r="H110" s="47">
        <f t="shared" ref="H110" si="461">+IFERROR(H109/G109-1,"nm")</f>
        <v>-0.11214953271028039</v>
      </c>
      <c r="I110" s="47">
        <f>+IFERROR(I109/H109-1,"nm")</f>
        <v>0.23157894736842111</v>
      </c>
      <c r="J110" s="47">
        <f t="shared" ref="J110" si="462">+IFERROR(J109/I109-1,"nm")</f>
        <v>0.23157894736842111</v>
      </c>
      <c r="K110" s="47">
        <f t="shared" ref="K110" si="463">+IFERROR(K109/J109-1,"nm")</f>
        <v>0.23157894736842111</v>
      </c>
      <c r="L110" s="47">
        <f t="shared" ref="L110" si="464">+IFERROR(L109/K109-1,"nm")</f>
        <v>0.23157894736842111</v>
      </c>
      <c r="M110" s="47">
        <f t="shared" ref="M110" si="465">+IFERROR(M109/L109-1,"nm")</f>
        <v>0.23157894736842111</v>
      </c>
      <c r="N110" s="47">
        <f t="shared" ref="N110" si="466">+IFERROR(N109/M109-1,"nm")</f>
        <v>0.23157894736842111</v>
      </c>
    </row>
    <row r="111" spans="1:14" x14ac:dyDescent="0.25">
      <c r="A111" s="44" t="s">
        <v>138</v>
      </c>
      <c r="B111" s="47" t="str">
        <f>+Historicals!B194</f>
        <v/>
      </c>
      <c r="C111" s="47">
        <f>+Historicals!C194</f>
        <v>0</v>
      </c>
      <c r="D111" s="47">
        <f>+Historicals!D194</f>
        <v>-1.1111111111111072E-2</v>
      </c>
      <c r="E111" s="47">
        <f>+Historicals!E194</f>
        <v>-8.6142322097378266E-2</v>
      </c>
      <c r="F111" s="47">
        <f>+Historicals!F194</f>
        <v>-2.8688524590163911E-2</v>
      </c>
      <c r="G111" s="47">
        <f>+Historicals!G194</f>
        <v>-9.7046413502109741E-2</v>
      </c>
      <c r="H111" s="47">
        <f>+Historicals!H194</f>
        <v>-0.11214953271028039</v>
      </c>
      <c r="I111" s="47">
        <f>+Historicals!I194</f>
        <v>0.28000000000000003</v>
      </c>
    </row>
    <row r="112" spans="1:14" x14ac:dyDescent="0.25">
      <c r="A112" s="44" t="s">
        <v>139</v>
      </c>
      <c r="B112" s="47" t="str">
        <f t="shared" ref="B112:H112" si="467">+IFERROR(B110-B111,"nm")</f>
        <v>nm</v>
      </c>
      <c r="C112" s="47">
        <f t="shared" si="467"/>
        <v>0</v>
      </c>
      <c r="D112" s="47">
        <f t="shared" si="467"/>
        <v>0</v>
      </c>
      <c r="E112" s="47">
        <f t="shared" si="467"/>
        <v>0</v>
      </c>
      <c r="F112" s="47">
        <f t="shared" si="467"/>
        <v>0</v>
      </c>
      <c r="G112" s="47">
        <f t="shared" si="467"/>
        <v>0</v>
      </c>
      <c r="H112" s="47">
        <f t="shared" si="467"/>
        <v>0</v>
      </c>
      <c r="I112" s="47">
        <f>+IFERROR(I110-I111,"nm")</f>
        <v>-4.842105263157892E-2</v>
      </c>
    </row>
    <row r="113" spans="1:14" x14ac:dyDescent="0.25">
      <c r="A113" s="9" t="s">
        <v>131</v>
      </c>
      <c r="B113" s="48">
        <f t="shared" ref="B113:H113" si="468">+B119+B116</f>
        <v>704</v>
      </c>
      <c r="C113" s="48">
        <f t="shared" si="468"/>
        <v>1044</v>
      </c>
      <c r="D113" s="48">
        <f t="shared" si="468"/>
        <v>1034</v>
      </c>
      <c r="E113" s="48">
        <f t="shared" si="468"/>
        <v>1244</v>
      </c>
      <c r="F113" s="48">
        <f t="shared" si="468"/>
        <v>1376</v>
      </c>
      <c r="G113" s="48">
        <f t="shared" si="468"/>
        <v>1230</v>
      </c>
      <c r="H113" s="48">
        <f t="shared" si="468"/>
        <v>1573</v>
      </c>
      <c r="I113" s="48">
        <f>+I119+I116</f>
        <v>1938</v>
      </c>
      <c r="J113" s="9">
        <f>+I113*(1+I114)</f>
        <v>2387.6948506039416</v>
      </c>
      <c r="K113" s="9">
        <f t="shared" ref="K113:N113" si="469">+J113*(1+J114)</f>
        <v>2941.7372030962742</v>
      </c>
      <c r="L113" s="9">
        <f t="shared" si="469"/>
        <v>3624.3399234587287</v>
      </c>
      <c r="M113" s="9">
        <f t="shared" si="469"/>
        <v>4465.3342477196547</v>
      </c>
      <c r="N113" s="9">
        <f t="shared" si="469"/>
        <v>5501.4734723971342</v>
      </c>
    </row>
    <row r="114" spans="1:14" x14ac:dyDescent="0.25">
      <c r="A114" s="46" t="s">
        <v>130</v>
      </c>
      <c r="B114" s="47" t="str">
        <f t="shared" ref="B114" si="470">+IFERROR(B113/A113-1,"nm")</f>
        <v>nm</v>
      </c>
      <c r="C114" s="47">
        <f t="shared" ref="C114" si="471">+IFERROR(C113/B113-1,"nm")</f>
        <v>0.48295454545454541</v>
      </c>
      <c r="D114" s="47">
        <f t="shared" ref="D114" si="472">+IFERROR(D113/C113-1,"nm")</f>
        <v>-9.5785440613026518E-3</v>
      </c>
      <c r="E114" s="47">
        <f t="shared" ref="E114" si="473">+IFERROR(E113/D113-1,"nm")</f>
        <v>0.20309477756286265</v>
      </c>
      <c r="F114" s="47">
        <f t="shared" ref="F114" si="474">+IFERROR(F113/E113-1,"nm")</f>
        <v>0.10610932475884249</v>
      </c>
      <c r="G114" s="47">
        <f t="shared" ref="G114" si="475">+IFERROR(G113/F113-1,"nm")</f>
        <v>-0.10610465116279066</v>
      </c>
      <c r="H114" s="47">
        <f t="shared" ref="H114" si="476">+IFERROR(H113/G113-1,"nm")</f>
        <v>0.27886178861788613</v>
      </c>
      <c r="I114" s="47">
        <f>+IFERROR(I113/H113-1,"nm")</f>
        <v>0.23204068658614108</v>
      </c>
      <c r="J114" s="47">
        <f t="shared" ref="J114" si="477">+IFERROR(J113/I113-1,"nm")</f>
        <v>0.2320406865861413</v>
      </c>
      <c r="K114" s="47">
        <f t="shared" ref="K114" si="478">+IFERROR(K113/J113-1,"nm")</f>
        <v>0.2320406865861413</v>
      </c>
      <c r="L114" s="47">
        <f t="shared" ref="L114" si="479">+IFERROR(L113/K113-1,"nm")</f>
        <v>0.2320406865861413</v>
      </c>
      <c r="M114" s="47">
        <f t="shared" ref="M114" si="480">+IFERROR(M113/L113-1,"nm")</f>
        <v>0.2320406865861413</v>
      </c>
      <c r="N114" s="47">
        <f t="shared" ref="N114" si="481">+IFERROR(N113/M113-1,"nm")</f>
        <v>0.2320406865861413</v>
      </c>
    </row>
    <row r="115" spans="1:14" x14ac:dyDescent="0.25">
      <c r="A115" s="46" t="s">
        <v>132</v>
      </c>
      <c r="B115" s="47">
        <f>+IFERROR(B113/B$99,"nm")</f>
        <v>0.16307621033124856</v>
      </c>
      <c r="C115" s="47">
        <f t="shared" ref="C115:N115" si="482">+IFERROR(C113/C$99,"nm")</f>
        <v>0.24183460736622656</v>
      </c>
      <c r="D115" s="47">
        <f t="shared" si="482"/>
        <v>0.21828161283512773</v>
      </c>
      <c r="E115" s="47">
        <f t="shared" si="482"/>
        <v>0.2408052651955091</v>
      </c>
      <c r="F115" s="47">
        <f t="shared" si="482"/>
        <v>0.26189569851541683</v>
      </c>
      <c r="G115" s="47">
        <f t="shared" si="482"/>
        <v>0.24463007159904535</v>
      </c>
      <c r="H115" s="47">
        <f t="shared" si="482"/>
        <v>0.2944038929440389</v>
      </c>
      <c r="I115" s="47">
        <f t="shared" si="482"/>
        <v>0.32544080604534004</v>
      </c>
      <c r="J115" s="47">
        <f t="shared" si="482"/>
        <v>0.35974972063148847</v>
      </c>
      <c r="K115" s="47">
        <f t="shared" si="482"/>
        <v>0.39767558059822222</v>
      </c>
      <c r="L115" s="47">
        <f t="shared" si="482"/>
        <v>0.4395996948282016</v>
      </c>
      <c r="M115" s="47">
        <f t="shared" si="482"/>
        <v>0.48594357089350504</v>
      </c>
      <c r="N115" s="47">
        <f t="shared" si="482"/>
        <v>0.53717315291817125</v>
      </c>
    </row>
    <row r="116" spans="1:14" x14ac:dyDescent="0.25">
      <c r="A116" s="9" t="s">
        <v>133</v>
      </c>
      <c r="B116" s="9">
        <f>+Historicals!B170</f>
        <v>49</v>
      </c>
      <c r="C116" s="9">
        <f>+Historicals!C170</f>
        <v>42</v>
      </c>
      <c r="D116" s="9">
        <f>+Historicals!D170</f>
        <v>54</v>
      </c>
      <c r="E116" s="9">
        <f>+Historicals!E170</f>
        <v>55</v>
      </c>
      <c r="F116" s="9">
        <f>+Historicals!F170</f>
        <v>53</v>
      </c>
      <c r="G116" s="9">
        <f>+Historicals!G170</f>
        <v>46</v>
      </c>
      <c r="H116" s="9">
        <f>+Historicals!H170</f>
        <v>43</v>
      </c>
      <c r="I116" s="9">
        <f>+Historicals!I170</f>
        <v>42</v>
      </c>
      <c r="J116" s="9">
        <f>+I116*(1+I117)</f>
        <v>41.023255813953483</v>
      </c>
      <c r="K116" s="9">
        <f t="shared" ref="K116:N116" si="483">+J116*(1+J117)</f>
        <v>40.069226608977814</v>
      </c>
      <c r="L116" s="9">
        <f t="shared" si="483"/>
        <v>39.137384129699257</v>
      </c>
      <c r="M116" s="9">
        <f t="shared" si="483"/>
        <v>38.227212405752759</v>
      </c>
      <c r="N116" s="9">
        <f t="shared" si="483"/>
        <v>37.338207466084086</v>
      </c>
    </row>
    <row r="117" spans="1:14" x14ac:dyDescent="0.25">
      <c r="A117" s="46" t="s">
        <v>130</v>
      </c>
      <c r="B117" s="47" t="str">
        <f t="shared" ref="B117" si="484">+IFERROR(B116/A116-1,"nm")</f>
        <v>nm</v>
      </c>
      <c r="C117" s="47">
        <f t="shared" ref="C117" si="485">+IFERROR(C116/B116-1,"nm")</f>
        <v>-0.1428571428571429</v>
      </c>
      <c r="D117" s="47">
        <f t="shared" ref="D117" si="486">+IFERROR(D116/C116-1,"nm")</f>
        <v>0.28571428571428581</v>
      </c>
      <c r="E117" s="47">
        <f t="shared" ref="E117" si="487">+IFERROR(E116/D116-1,"nm")</f>
        <v>1.8518518518518601E-2</v>
      </c>
      <c r="F117" s="47">
        <f t="shared" ref="F117" si="488">+IFERROR(F116/E116-1,"nm")</f>
        <v>-3.6363636363636376E-2</v>
      </c>
      <c r="G117" s="47">
        <f t="shared" ref="G117" si="489">+IFERROR(G116/F116-1,"nm")</f>
        <v>-0.13207547169811318</v>
      </c>
      <c r="H117" s="47">
        <f t="shared" ref="H117" si="490">+IFERROR(H116/G116-1,"nm")</f>
        <v>-6.5217391304347783E-2</v>
      </c>
      <c r="I117" s="47">
        <f>+IFERROR(I116/H116-1,"nm")</f>
        <v>-2.3255813953488413E-2</v>
      </c>
      <c r="J117" s="47">
        <f t="shared" ref="J117" si="491">+IFERROR(J116/I116-1,"nm")</f>
        <v>-2.3255813953488524E-2</v>
      </c>
      <c r="K117" s="47">
        <f t="shared" ref="K117" si="492">+IFERROR(K116/J116-1,"nm")</f>
        <v>-2.3255813953488524E-2</v>
      </c>
      <c r="L117" s="47">
        <f t="shared" ref="L117" si="493">+IFERROR(L116/K116-1,"nm")</f>
        <v>-2.3255813953488524E-2</v>
      </c>
      <c r="M117" s="47">
        <f t="shared" ref="M117" si="494">+IFERROR(M116/L116-1,"nm")</f>
        <v>-2.3255813953488413E-2</v>
      </c>
      <c r="N117" s="47">
        <f t="shared" ref="N117" si="495">+IFERROR(N116/M116-1,"nm")</f>
        <v>-2.3255813953488524E-2</v>
      </c>
    </row>
    <row r="118" spans="1:14" x14ac:dyDescent="0.25">
      <c r="A118" s="46" t="s">
        <v>134</v>
      </c>
      <c r="B118" s="47">
        <f>+IFERROR(B116/B$99,"nm")</f>
        <v>1.1350474866805653E-2</v>
      </c>
      <c r="C118" s="47">
        <f t="shared" ref="C118:N118" si="496">+IFERROR(C116/C$99,"nm")</f>
        <v>9.7289784572619879E-3</v>
      </c>
      <c r="D118" s="47">
        <f t="shared" si="496"/>
        <v>1.1399620012666244E-2</v>
      </c>
      <c r="E118" s="47">
        <f t="shared" si="496"/>
        <v>1.064653503677894E-2</v>
      </c>
      <c r="F118" s="47">
        <f t="shared" si="496"/>
        <v>1.0087552341073468E-2</v>
      </c>
      <c r="G118" s="47">
        <f t="shared" si="496"/>
        <v>9.148766905330152E-3</v>
      </c>
      <c r="H118" s="47">
        <f t="shared" si="496"/>
        <v>8.0479131574022079E-3</v>
      </c>
      <c r="I118" s="47">
        <f t="shared" si="496"/>
        <v>7.0528967254408059E-3</v>
      </c>
      <c r="J118" s="47">
        <f t="shared" si="496"/>
        <v>6.1809007188380659E-3</v>
      </c>
      <c r="K118" s="47">
        <f t="shared" si="496"/>
        <v>5.4167153133445611E-3</v>
      </c>
      <c r="L118" s="47">
        <f t="shared" si="496"/>
        <v>4.747011175312516E-3</v>
      </c>
      <c r="M118" s="47">
        <f t="shared" si="496"/>
        <v>4.1601069642754002E-3</v>
      </c>
      <c r="N118" s="47">
        <f t="shared" si="496"/>
        <v>3.6457655807126525E-3</v>
      </c>
    </row>
    <row r="119" spans="1:14" x14ac:dyDescent="0.25">
      <c r="A119" s="9" t="s">
        <v>135</v>
      </c>
      <c r="B119" s="9">
        <f>+Historicals!B137</f>
        <v>655</v>
      </c>
      <c r="C119" s="9">
        <f>+Historicals!C137</f>
        <v>1002</v>
      </c>
      <c r="D119" s="9">
        <f>+Historicals!D137</f>
        <v>980</v>
      </c>
      <c r="E119" s="9">
        <f>+Historicals!E137</f>
        <v>1189</v>
      </c>
      <c r="F119" s="9">
        <f>+Historicals!F137</f>
        <v>1323</v>
      </c>
      <c r="G119" s="9">
        <f>+Historicals!G137</f>
        <v>1184</v>
      </c>
      <c r="H119" s="9">
        <f>+Historicals!H137</f>
        <v>1530</v>
      </c>
      <c r="I119" s="9">
        <f>+Historicals!I137</f>
        <v>1896</v>
      </c>
      <c r="J119" s="9">
        <f>+I119*(1+I120)</f>
        <v>2349.5529411764705</v>
      </c>
      <c r="K119" s="9">
        <f t="shared" ref="K119:N119" si="497">+J119*(1+J120)</f>
        <v>2911.6028604382932</v>
      </c>
      <c r="L119" s="9">
        <f t="shared" si="497"/>
        <v>3608.1039368568654</v>
      </c>
      <c r="M119" s="9">
        <f t="shared" si="497"/>
        <v>4471.2189962618413</v>
      </c>
      <c r="N119" s="9">
        <f t="shared" si="497"/>
        <v>5540.8047169362426</v>
      </c>
    </row>
    <row r="120" spans="1:14" x14ac:dyDescent="0.25">
      <c r="A120" s="46" t="s">
        <v>130</v>
      </c>
      <c r="B120" s="47" t="str">
        <f t="shared" ref="B120" si="498">+IFERROR(B119/A119-1,"nm")</f>
        <v>nm</v>
      </c>
      <c r="C120" s="47">
        <f t="shared" ref="C120" si="499">+IFERROR(C119/B119-1,"nm")</f>
        <v>0.52977099236641223</v>
      </c>
      <c r="D120" s="47">
        <f t="shared" ref="D120" si="500">+IFERROR(D119/C119-1,"nm")</f>
        <v>-2.1956087824351322E-2</v>
      </c>
      <c r="E120" s="47">
        <f t="shared" ref="E120" si="501">+IFERROR(E119/D119-1,"nm")</f>
        <v>0.21326530612244898</v>
      </c>
      <c r="F120" s="47">
        <f t="shared" ref="F120" si="502">+IFERROR(F119/E119-1,"nm")</f>
        <v>0.11269974768713209</v>
      </c>
      <c r="G120" s="47">
        <f t="shared" ref="G120" si="503">+IFERROR(G119/F119-1,"nm")</f>
        <v>-0.1050642479213908</v>
      </c>
      <c r="H120" s="47">
        <f t="shared" ref="H120" si="504">+IFERROR(H119/G119-1,"nm")</f>
        <v>0.29222972972972983</v>
      </c>
      <c r="I120" s="47">
        <f>+IFERROR(I119/H119-1,"nm")</f>
        <v>0.23921568627450984</v>
      </c>
      <c r="J120" s="47">
        <f t="shared" ref="J120" si="505">+IFERROR(J119/I119-1,"nm")</f>
        <v>0.23921568627450984</v>
      </c>
      <c r="K120" s="47">
        <f t="shared" ref="K120" si="506">+IFERROR(K119/J119-1,"nm")</f>
        <v>0.23921568627450984</v>
      </c>
      <c r="L120" s="47">
        <f t="shared" ref="L120" si="507">+IFERROR(L119/K119-1,"nm")</f>
        <v>0.23921568627450984</v>
      </c>
      <c r="M120" s="47">
        <f t="shared" ref="M120" si="508">+IFERROR(M119/L119-1,"nm")</f>
        <v>0.23921568627450984</v>
      </c>
      <c r="N120" s="47">
        <f t="shared" ref="N120" si="509">+IFERROR(N119/M119-1,"nm")</f>
        <v>0.23921568627450984</v>
      </c>
    </row>
    <row r="121" spans="1:14" x14ac:dyDescent="0.25">
      <c r="A121" s="46" t="s">
        <v>132</v>
      </c>
      <c r="B121" s="47">
        <f>+IFERROR(B119/B$99,"nm")</f>
        <v>0.1517257354644429</v>
      </c>
      <c r="C121" s="47">
        <f t="shared" ref="C121:N121" si="510">+IFERROR(C119/C$99,"nm")</f>
        <v>0.23210562890896455</v>
      </c>
      <c r="D121" s="47">
        <f t="shared" si="510"/>
        <v>0.20688199282246147</v>
      </c>
      <c r="E121" s="47">
        <f t="shared" si="510"/>
        <v>0.23015873015873015</v>
      </c>
      <c r="F121" s="47">
        <f t="shared" si="510"/>
        <v>0.25180814617434338</v>
      </c>
      <c r="G121" s="47">
        <f t="shared" si="510"/>
        <v>0.2354813046937152</v>
      </c>
      <c r="H121" s="47">
        <f t="shared" si="510"/>
        <v>0.28635597978663674</v>
      </c>
      <c r="I121" s="47">
        <f t="shared" si="510"/>
        <v>0.31838790931989924</v>
      </c>
      <c r="J121" s="47">
        <f t="shared" si="510"/>
        <v>0.35400294722892678</v>
      </c>
      <c r="K121" s="47">
        <f t="shared" si="510"/>
        <v>0.39360190188897343</v>
      </c>
      <c r="L121" s="47">
        <f t="shared" si="510"/>
        <v>0.43763041630958993</v>
      </c>
      <c r="M121" s="47">
        <f t="shared" si="510"/>
        <v>0.486583983360245</v>
      </c>
      <c r="N121" s="47">
        <f t="shared" si="510"/>
        <v>0.54101352200170383</v>
      </c>
    </row>
    <row r="122" spans="1:14" x14ac:dyDescent="0.25">
      <c r="A122" s="9" t="s">
        <v>136</v>
      </c>
      <c r="B122" s="9">
        <f>+Historicals!B159</f>
        <v>-52</v>
      </c>
      <c r="C122" s="9">
        <f>+Historicals!C159</f>
        <v>-62</v>
      </c>
      <c r="D122" s="9">
        <f>+Historicals!D159</f>
        <v>-59</v>
      </c>
      <c r="E122" s="9">
        <f>+Historicals!E159</f>
        <v>-49</v>
      </c>
      <c r="F122" s="9">
        <f>+Historicals!F159</f>
        <v>-47</v>
      </c>
      <c r="G122" s="9">
        <f>+Historicals!G159</f>
        <v>-41</v>
      </c>
      <c r="H122" s="9">
        <f>+Historicals!H159</f>
        <v>54</v>
      </c>
      <c r="I122" s="9">
        <f>+Historicals!I159</f>
        <v>56</v>
      </c>
      <c r="J122" s="9">
        <f>+I122*(1+I123)</f>
        <v>58.074074074074069</v>
      </c>
      <c r="K122" s="9">
        <f t="shared" ref="K122:N122" si="511">+J122*(1+J123)</f>
        <v>60.224965706447179</v>
      </c>
      <c r="L122" s="9">
        <f t="shared" si="511"/>
        <v>62.455519991871142</v>
      </c>
      <c r="M122" s="9">
        <f t="shared" si="511"/>
        <v>64.768687398977477</v>
      </c>
      <c r="N122" s="9">
        <f t="shared" si="511"/>
        <v>67.16752767301368</v>
      </c>
    </row>
    <row r="123" spans="1:14" x14ac:dyDescent="0.25">
      <c r="A123" s="46" t="s">
        <v>130</v>
      </c>
      <c r="B123" s="47" t="str">
        <f t="shared" ref="B123" si="512">+IFERROR(B122/A122-1,"nm")</f>
        <v>nm</v>
      </c>
      <c r="C123" s="47">
        <f t="shared" ref="C123" si="513">+IFERROR(C122/B122-1,"nm")</f>
        <v>0.19230769230769229</v>
      </c>
      <c r="D123" s="47">
        <f t="shared" ref="D123" si="514">+IFERROR(D122/C122-1,"nm")</f>
        <v>-4.8387096774193505E-2</v>
      </c>
      <c r="E123" s="47">
        <f t="shared" ref="E123" si="515">+IFERROR(E122/D122-1,"nm")</f>
        <v>-0.16949152542372881</v>
      </c>
      <c r="F123" s="47">
        <f t="shared" ref="F123" si="516">+IFERROR(F122/E122-1,"nm")</f>
        <v>-4.081632653061229E-2</v>
      </c>
      <c r="G123" s="47">
        <f t="shared" ref="G123" si="517">+IFERROR(G122/F122-1,"nm")</f>
        <v>-0.12765957446808507</v>
      </c>
      <c r="H123" s="47">
        <f t="shared" ref="H123" si="518">+IFERROR(H122/G122-1,"nm")</f>
        <v>-2.3170731707317076</v>
      </c>
      <c r="I123" s="47">
        <f>+IFERROR(I122/H122-1,"nm")</f>
        <v>3.7037037037036979E-2</v>
      </c>
      <c r="J123" s="47">
        <f t="shared" ref="J123" si="519">+IFERROR(J122/I122-1,"nm")</f>
        <v>3.7037037037036979E-2</v>
      </c>
      <c r="K123" s="47">
        <f t="shared" ref="K123" si="520">+IFERROR(K122/J122-1,"nm")</f>
        <v>3.7037037037036979E-2</v>
      </c>
      <c r="L123" s="47">
        <f t="shared" ref="L123" si="521">+IFERROR(L122/K122-1,"nm")</f>
        <v>3.7037037037036979E-2</v>
      </c>
      <c r="M123" s="47">
        <f t="shared" ref="M123" si="522">+IFERROR(M122/L122-1,"nm")</f>
        <v>3.7037037037036979E-2</v>
      </c>
      <c r="N123" s="47">
        <f t="shared" ref="N123" si="523">+IFERROR(N122/M122-1,"nm")</f>
        <v>3.7037037037036979E-2</v>
      </c>
    </row>
    <row r="124" spans="1:14" x14ac:dyDescent="0.25">
      <c r="A124" s="46" t="s">
        <v>134</v>
      </c>
      <c r="B124" s="47">
        <f>+IFERROR(B122/B$99,"nm")</f>
        <v>-1.2045401899467222E-2</v>
      </c>
      <c r="C124" s="47">
        <f t="shared" ref="C124:N124" si="524">+IFERROR(C122/C$99,"nm")</f>
        <v>-1.4361825341672458E-2</v>
      </c>
      <c r="D124" s="47">
        <f t="shared" si="524"/>
        <v>-1.2455140384209416E-2</v>
      </c>
      <c r="E124" s="47">
        <f t="shared" si="524"/>
        <v>-9.485094850948509E-3</v>
      </c>
      <c r="F124" s="47">
        <f t="shared" si="524"/>
        <v>-8.9455652835934533E-3</v>
      </c>
      <c r="G124" s="47">
        <f t="shared" si="524"/>
        <v>-8.1543357199681775E-3</v>
      </c>
      <c r="H124" s="47">
        <f t="shared" si="524"/>
        <v>1.0106681639528355E-2</v>
      </c>
      <c r="I124" s="47">
        <f t="shared" si="524"/>
        <v>9.4038623005877411E-3</v>
      </c>
      <c r="J124" s="47">
        <f t="shared" si="524"/>
        <v>8.7499170669970983E-3</v>
      </c>
      <c r="K124" s="47">
        <f t="shared" si="524"/>
        <v>8.141447230096301E-3</v>
      </c>
      <c r="L124" s="47">
        <f t="shared" si="524"/>
        <v>7.5752904276600863E-3</v>
      </c>
      <c r="M124" s="47">
        <f t="shared" si="524"/>
        <v>7.0485042083506515E-3</v>
      </c>
      <c r="N124" s="47">
        <f t="shared" si="524"/>
        <v>6.5583507390993617E-3</v>
      </c>
    </row>
    <row r="125" spans="1:14" x14ac:dyDescent="0.25">
      <c r="A125" s="43" t="str">
        <f>+Historicals!A123</f>
        <v>Global Brand Divisions</v>
      </c>
      <c r="B125" s="43"/>
      <c r="C125" s="43"/>
      <c r="D125" s="43"/>
      <c r="E125" s="43"/>
      <c r="F125" s="43"/>
      <c r="G125" s="43"/>
      <c r="H125" s="43"/>
      <c r="I125" s="43"/>
      <c r="J125" s="39"/>
      <c r="K125" s="39"/>
      <c r="L125" s="39"/>
      <c r="M125" s="39"/>
      <c r="N125" s="39"/>
    </row>
    <row r="126" spans="1:14" x14ac:dyDescent="0.25">
      <c r="A126" s="9" t="s">
        <v>137</v>
      </c>
      <c r="B126" s="9">
        <f>+Historicals!B123</f>
        <v>115</v>
      </c>
      <c r="C126" s="9">
        <f>+Historicals!C123</f>
        <v>73</v>
      </c>
      <c r="D126" s="9">
        <f>+Historicals!D123</f>
        <v>73</v>
      </c>
      <c r="E126" s="9">
        <f>+Historicals!E123</f>
        <v>88</v>
      </c>
      <c r="F126" s="9">
        <f>+Historicals!F123</f>
        <v>42</v>
      </c>
      <c r="G126" s="9">
        <f>+Historicals!G123</f>
        <v>30</v>
      </c>
      <c r="H126" s="9">
        <f>+Historicals!H123</f>
        <v>25</v>
      </c>
      <c r="I126" s="9">
        <f>+Historicals!I123</f>
        <v>102</v>
      </c>
      <c r="J126" s="9">
        <f>+I126*(1+I127)</f>
        <v>416.16</v>
      </c>
      <c r="K126" s="9">
        <f t="shared" ref="K126:N126" si="525">+J126*(1+J127)</f>
        <v>1697.9328</v>
      </c>
      <c r="L126" s="9">
        <f t="shared" si="525"/>
        <v>6927.5658240000002</v>
      </c>
      <c r="M126" s="9">
        <f t="shared" si="525"/>
        <v>28264.468561920003</v>
      </c>
      <c r="N126" s="9">
        <f t="shared" si="525"/>
        <v>115319.03173263361</v>
      </c>
    </row>
    <row r="127" spans="1:14" x14ac:dyDescent="0.25">
      <c r="A127" s="44" t="s">
        <v>130</v>
      </c>
      <c r="B127" s="47" t="str">
        <f t="shared" ref="B127" si="526">+IFERROR(B126/A126-1,"nm")</f>
        <v>nm</v>
      </c>
      <c r="C127" s="47">
        <f t="shared" ref="C127" si="527">+IFERROR(C126/B126-1,"nm")</f>
        <v>-0.36521739130434783</v>
      </c>
      <c r="D127" s="47">
        <f t="shared" ref="D127" si="528">+IFERROR(D126/C126-1,"nm")</f>
        <v>0</v>
      </c>
      <c r="E127" s="47">
        <f t="shared" ref="E127" si="529">+IFERROR(E126/D126-1,"nm")</f>
        <v>0.20547945205479445</v>
      </c>
      <c r="F127" s="47">
        <f t="shared" ref="F127" si="530">+IFERROR(F126/E126-1,"nm")</f>
        <v>-0.52272727272727271</v>
      </c>
      <c r="G127" s="47">
        <f t="shared" ref="G127" si="531">+IFERROR(G126/F126-1,"nm")</f>
        <v>-0.2857142857142857</v>
      </c>
      <c r="H127" s="47">
        <f t="shared" ref="H127" si="532">+IFERROR(H126/G126-1,"nm")</f>
        <v>-0.16666666666666663</v>
      </c>
      <c r="I127" s="47">
        <f>+IFERROR(I126/H126-1,"nm")</f>
        <v>3.08</v>
      </c>
      <c r="J127" s="47">
        <f t="shared" ref="J127" si="533">+IFERROR(J126/I126-1,"nm")</f>
        <v>3.08</v>
      </c>
      <c r="K127" s="47">
        <f t="shared" ref="K127" si="534">+IFERROR(K126/J126-1,"nm")</f>
        <v>3.08</v>
      </c>
      <c r="L127" s="47">
        <f t="shared" ref="L127" si="535">+IFERROR(L126/K126-1,"nm")</f>
        <v>3.08</v>
      </c>
      <c r="M127" s="47">
        <f t="shared" ref="M127" si="536">+IFERROR(M126/L126-1,"nm")</f>
        <v>3.08</v>
      </c>
      <c r="N127" s="47">
        <f t="shared" ref="N127" si="537">+IFERROR(N126/M126-1,"nm")</f>
        <v>3.08</v>
      </c>
    </row>
    <row r="128" spans="1:14" x14ac:dyDescent="0.25">
      <c r="A128" s="44" t="s">
        <v>138</v>
      </c>
      <c r="B128" s="47" t="str">
        <f>+Historicals!B195</f>
        <v/>
      </c>
      <c r="C128" s="47">
        <f>+Historicals!C195</f>
        <v>-0.36521739130434783</v>
      </c>
      <c r="D128" s="47">
        <f>+Historicals!D195</f>
        <v>0</v>
      </c>
      <c r="E128" s="47">
        <f>+Historicals!E195</f>
        <v>0.20547945205479445</v>
      </c>
      <c r="F128" s="47">
        <f>+Historicals!F195</f>
        <v>-0.52272727272727271</v>
      </c>
      <c r="G128" s="47">
        <f>+Historicals!G195</f>
        <v>-0.2857142857142857</v>
      </c>
      <c r="H128" s="47">
        <f>+Historicals!H195</f>
        <v>-0.16666666666666663</v>
      </c>
      <c r="I128" s="47">
        <f>+Historicals!I195</f>
        <v>3.02</v>
      </c>
    </row>
    <row r="129" spans="1:14" x14ac:dyDescent="0.25">
      <c r="A129" s="44" t="s">
        <v>139</v>
      </c>
      <c r="B129" s="47" t="str">
        <f>+IFERROR(#REF!-B128,"nm")</f>
        <v>nm</v>
      </c>
      <c r="C129" s="47" t="str">
        <f>+IFERROR(#REF!-C128,"nm")</f>
        <v>nm</v>
      </c>
      <c r="D129" s="47" t="str">
        <f>+IFERROR(#REF!-D128,"nm")</f>
        <v>nm</v>
      </c>
      <c r="E129" s="47" t="str">
        <f>+IFERROR(#REF!-E128,"nm")</f>
        <v>nm</v>
      </c>
      <c r="F129" s="47" t="str">
        <f>+IFERROR(#REF!-F128,"nm")</f>
        <v>nm</v>
      </c>
      <c r="G129" s="47" t="str">
        <f>+IFERROR(#REF!-G128,"nm")</f>
        <v>nm</v>
      </c>
      <c r="H129" s="47" t="str">
        <f>+IFERROR(#REF!-H128,"nm")</f>
        <v>nm</v>
      </c>
      <c r="I129" s="47" t="str">
        <f>+IFERROR(#REF!-I128,"nm")</f>
        <v>nm</v>
      </c>
    </row>
    <row r="130" spans="1:14" x14ac:dyDescent="0.25">
      <c r="A130" s="9" t="s">
        <v>131</v>
      </c>
      <c r="B130" s="48">
        <f t="shared" ref="B130:H130" si="538">+B136+B133</f>
        <v>-2057</v>
      </c>
      <c r="C130" s="48">
        <f t="shared" si="538"/>
        <v>-2366</v>
      </c>
      <c r="D130" s="48">
        <f t="shared" si="538"/>
        <v>-2444</v>
      </c>
      <c r="E130" s="48">
        <f t="shared" si="538"/>
        <v>-2441</v>
      </c>
      <c r="F130" s="48">
        <f t="shared" si="538"/>
        <v>-3067</v>
      </c>
      <c r="G130" s="48">
        <f t="shared" si="538"/>
        <v>-3254</v>
      </c>
      <c r="H130" s="48">
        <f t="shared" si="538"/>
        <v>-3434</v>
      </c>
      <c r="I130" s="48">
        <f>+I136+I133</f>
        <v>-4042</v>
      </c>
      <c r="J130" s="9">
        <f>+I130*(1+I131)</f>
        <v>-4757.6482236458942</v>
      </c>
      <c r="K130" s="9">
        <f t="shared" ref="K130:N130" si="539">+J130*(1+J131)</f>
        <v>-5600.0041118161635</v>
      </c>
      <c r="L130" s="9">
        <f t="shared" si="539"/>
        <v>-6591.5016365640458</v>
      </c>
      <c r="M130" s="9">
        <f t="shared" si="539"/>
        <v>-7758.5467719836561</v>
      </c>
      <c r="N130" s="9">
        <f t="shared" si="539"/>
        <v>-9132.2207490850142</v>
      </c>
    </row>
    <row r="131" spans="1:14" x14ac:dyDescent="0.25">
      <c r="A131" s="46" t="s">
        <v>130</v>
      </c>
      <c r="B131" s="47" t="str">
        <f t="shared" ref="B131" si="540">+IFERROR(B130/A130-1,"nm")</f>
        <v>nm</v>
      </c>
      <c r="C131" s="47">
        <f t="shared" ref="C131" si="541">+IFERROR(C130/B130-1,"nm")</f>
        <v>0.15021876519202726</v>
      </c>
      <c r="D131" s="47">
        <f t="shared" ref="D131" si="542">+IFERROR(D130/C130-1,"nm")</f>
        <v>3.2967032967033072E-2</v>
      </c>
      <c r="E131" s="47">
        <f t="shared" ref="E131" si="543">+IFERROR(E130/D130-1,"nm")</f>
        <v>-1.2274959083469206E-3</v>
      </c>
      <c r="F131" s="47">
        <f t="shared" ref="F131" si="544">+IFERROR(F130/E130-1,"nm")</f>
        <v>0.25645227365833678</v>
      </c>
      <c r="G131" s="47">
        <f t="shared" ref="G131" si="545">+IFERROR(G130/F130-1,"nm")</f>
        <v>6.0971633518095869E-2</v>
      </c>
      <c r="H131" s="47">
        <f t="shared" ref="H131" si="546">+IFERROR(H130/G130-1,"nm")</f>
        <v>5.5316533497234088E-2</v>
      </c>
      <c r="I131" s="47">
        <f>+IFERROR(I130/H130-1,"nm")</f>
        <v>0.1770529994175889</v>
      </c>
      <c r="J131" s="47">
        <f t="shared" ref="J131" si="547">+IFERROR(J130/I130-1,"nm")</f>
        <v>0.1770529994175889</v>
      </c>
      <c r="K131" s="47">
        <f t="shared" ref="K131" si="548">+IFERROR(K130/J130-1,"nm")</f>
        <v>0.1770529994175889</v>
      </c>
      <c r="L131" s="47">
        <f t="shared" ref="L131" si="549">+IFERROR(L130/K130-1,"nm")</f>
        <v>0.1770529994175889</v>
      </c>
      <c r="M131" s="47">
        <f t="shared" ref="M131" si="550">+IFERROR(M130/L130-1,"nm")</f>
        <v>0.1770529994175889</v>
      </c>
      <c r="N131" s="47">
        <f t="shared" ref="N131" si="551">+IFERROR(N130/M130-1,"nm")</f>
        <v>0.1770529994175889</v>
      </c>
    </row>
    <row r="132" spans="1:14" x14ac:dyDescent="0.25">
      <c r="A132" s="46" t="s">
        <v>132</v>
      </c>
      <c r="B132" s="47">
        <f>+IFERROR(B130/B$126,"nm")</f>
        <v>-17.88695652173913</v>
      </c>
      <c r="C132" s="47">
        <f t="shared" ref="C132:N132" si="552">+IFERROR(C130/C$126,"nm")</f>
        <v>-32.410958904109592</v>
      </c>
      <c r="D132" s="47">
        <f t="shared" si="552"/>
        <v>-33.479452054794521</v>
      </c>
      <c r="E132" s="47">
        <f t="shared" si="552"/>
        <v>-27.738636363636363</v>
      </c>
      <c r="F132" s="47">
        <f t="shared" si="552"/>
        <v>-73.023809523809518</v>
      </c>
      <c r="G132" s="47">
        <f t="shared" si="552"/>
        <v>-108.46666666666667</v>
      </c>
      <c r="H132" s="47">
        <f t="shared" si="552"/>
        <v>-137.36000000000001</v>
      </c>
      <c r="I132" s="47">
        <f t="shared" si="552"/>
        <v>-39.627450980392155</v>
      </c>
      <c r="J132" s="47">
        <f t="shared" si="552"/>
        <v>-11.432257361701975</v>
      </c>
      <c r="K132" s="47">
        <f t="shared" si="552"/>
        <v>-3.2981305925747848</v>
      </c>
      <c r="L132" s="47">
        <f t="shared" si="552"/>
        <v>-0.95148884962280877</v>
      </c>
      <c r="M132" s="47">
        <f t="shared" si="552"/>
        <v>-0.27449823636297016</v>
      </c>
      <c r="N132" s="47">
        <f t="shared" si="552"/>
        <v>-7.9190924619086348E-2</v>
      </c>
    </row>
    <row r="133" spans="1:14" x14ac:dyDescent="0.25">
      <c r="A133" s="9" t="s">
        <v>133</v>
      </c>
      <c r="B133" s="9">
        <f>+Historicals!B171</f>
        <v>210</v>
      </c>
      <c r="C133" s="9">
        <f>+Historicals!C171</f>
        <v>230</v>
      </c>
      <c r="D133" s="9">
        <f>+Historicals!D171</f>
        <v>233</v>
      </c>
      <c r="E133" s="9">
        <f>+Historicals!E171</f>
        <v>217</v>
      </c>
      <c r="F133" s="9">
        <f>+Historicals!F171</f>
        <v>195</v>
      </c>
      <c r="G133" s="9">
        <f>+Historicals!G171</f>
        <v>214</v>
      </c>
      <c r="H133" s="9">
        <f>+Historicals!H171</f>
        <v>222</v>
      </c>
      <c r="I133" s="9">
        <f>+Historicals!I171</f>
        <v>220</v>
      </c>
      <c r="J133" s="9">
        <f>+I133*(1+I134)</f>
        <v>218.01801801801801</v>
      </c>
      <c r="K133" s="9">
        <f t="shared" ref="K133:N133" si="553">+J133*(1+J134)</f>
        <v>216.0538917295674</v>
      </c>
      <c r="L133" s="9">
        <f t="shared" si="553"/>
        <v>214.10746027254427</v>
      </c>
      <c r="M133" s="9">
        <f t="shared" si="553"/>
        <v>212.17856423405289</v>
      </c>
      <c r="N133" s="9">
        <f t="shared" si="553"/>
        <v>210.2670456373497</v>
      </c>
    </row>
    <row r="134" spans="1:14" x14ac:dyDescent="0.25">
      <c r="A134" s="46" t="s">
        <v>130</v>
      </c>
      <c r="B134" s="47" t="str">
        <f t="shared" ref="B134" si="554">+IFERROR(B133/A133-1,"nm")</f>
        <v>nm</v>
      </c>
      <c r="C134" s="47">
        <f t="shared" ref="C134" si="555">+IFERROR(C133/B133-1,"nm")</f>
        <v>9.5238095238095344E-2</v>
      </c>
      <c r="D134" s="47">
        <f t="shared" ref="D134" si="556">+IFERROR(D133/C133-1,"nm")</f>
        <v>1.304347826086949E-2</v>
      </c>
      <c r="E134" s="47">
        <f t="shared" ref="E134" si="557">+IFERROR(E133/D133-1,"nm")</f>
        <v>-6.8669527896995763E-2</v>
      </c>
      <c r="F134" s="47">
        <f t="shared" ref="F134" si="558">+IFERROR(F133/E133-1,"nm")</f>
        <v>-0.10138248847926268</v>
      </c>
      <c r="G134" s="47">
        <f t="shared" ref="G134" si="559">+IFERROR(G133/F133-1,"nm")</f>
        <v>9.7435897435897534E-2</v>
      </c>
      <c r="H134" s="47">
        <f t="shared" ref="H134" si="560">+IFERROR(H133/G133-1,"nm")</f>
        <v>3.7383177570093462E-2</v>
      </c>
      <c r="I134" s="47">
        <f>+IFERROR(I133/H133-1,"nm")</f>
        <v>-9.009009009009028E-3</v>
      </c>
      <c r="J134" s="47">
        <f t="shared" ref="J134" si="561">+IFERROR(J133/I133-1,"nm")</f>
        <v>-9.009009009009028E-3</v>
      </c>
      <c r="K134" s="47">
        <f t="shared" ref="K134" si="562">+IFERROR(K133/J133-1,"nm")</f>
        <v>-9.009009009009028E-3</v>
      </c>
      <c r="L134" s="47">
        <f t="shared" ref="L134" si="563">+IFERROR(L133/K133-1,"nm")</f>
        <v>-9.009009009009028E-3</v>
      </c>
      <c r="M134" s="47">
        <f t="shared" ref="M134" si="564">+IFERROR(M133/L133-1,"nm")</f>
        <v>-9.009009009009028E-3</v>
      </c>
      <c r="N134" s="47">
        <f t="shared" ref="N134" si="565">+IFERROR(N133/M133-1,"nm")</f>
        <v>-9.009009009009028E-3</v>
      </c>
    </row>
    <row r="135" spans="1:14" x14ac:dyDescent="0.25">
      <c r="A135" s="46" t="s">
        <v>134</v>
      </c>
      <c r="B135" s="47">
        <f>+IFERROR(B133/B$126,"nm")</f>
        <v>1.826086956521739</v>
      </c>
      <c r="C135" s="47">
        <f t="shared" ref="C135:N135" si="566">+IFERROR(C133/C$126,"nm")</f>
        <v>3.1506849315068495</v>
      </c>
      <c r="D135" s="47">
        <f t="shared" si="566"/>
        <v>3.1917808219178081</v>
      </c>
      <c r="E135" s="47">
        <f t="shared" si="566"/>
        <v>2.4659090909090908</v>
      </c>
      <c r="F135" s="47">
        <f t="shared" si="566"/>
        <v>4.6428571428571432</v>
      </c>
      <c r="G135" s="47">
        <f t="shared" si="566"/>
        <v>7.1333333333333337</v>
      </c>
      <c r="H135" s="47">
        <f t="shared" si="566"/>
        <v>8.8800000000000008</v>
      </c>
      <c r="I135" s="47">
        <f t="shared" si="566"/>
        <v>2.1568627450980391</v>
      </c>
      <c r="J135" s="47">
        <f t="shared" si="566"/>
        <v>0.52388028166574874</v>
      </c>
      <c r="K135" s="47">
        <f t="shared" si="566"/>
        <v>0.12724525477661272</v>
      </c>
      <c r="L135" s="47">
        <f t="shared" si="566"/>
        <v>3.090659341420994E-2</v>
      </c>
      <c r="M135" s="47">
        <f t="shared" si="566"/>
        <v>7.50690089110381E-3</v>
      </c>
      <c r="N135" s="47">
        <f t="shared" si="566"/>
        <v>1.8233507728789503E-3</v>
      </c>
    </row>
    <row r="136" spans="1:14" x14ac:dyDescent="0.25">
      <c r="A136" s="9" t="s">
        <v>135</v>
      </c>
      <c r="B136" s="9">
        <f>+Historicals!B138</f>
        <v>-2267</v>
      </c>
      <c r="C136" s="9">
        <f>+Historicals!C138</f>
        <v>-2596</v>
      </c>
      <c r="D136" s="9">
        <f>+Historicals!D138</f>
        <v>-2677</v>
      </c>
      <c r="E136" s="9">
        <f>+Historicals!E138</f>
        <v>-2658</v>
      </c>
      <c r="F136" s="9">
        <f>+Historicals!F138</f>
        <v>-3262</v>
      </c>
      <c r="G136" s="9">
        <f>+Historicals!G138</f>
        <v>-3468</v>
      </c>
      <c r="H136" s="9">
        <f>+Historicals!H138</f>
        <v>-3656</v>
      </c>
      <c r="I136" s="9">
        <f>+Historicals!I138</f>
        <v>-4262</v>
      </c>
      <c r="J136" s="9">
        <f>+I136*(1+I137)</f>
        <v>-4968.4474835886213</v>
      </c>
      <c r="K136" s="9">
        <f t="shared" ref="K136:N136" si="567">+J136*(1+J137)</f>
        <v>-5791.9921157151812</v>
      </c>
      <c r="L136" s="9">
        <f t="shared" si="567"/>
        <v>-6752.043325267533</v>
      </c>
      <c r="M136" s="9">
        <f t="shared" si="567"/>
        <v>-7871.2277495323369</v>
      </c>
      <c r="N136" s="9">
        <f t="shared" si="567"/>
        <v>-9175.92250232681</v>
      </c>
    </row>
    <row r="137" spans="1:14" x14ac:dyDescent="0.25">
      <c r="A137" s="46" t="s">
        <v>130</v>
      </c>
      <c r="B137" s="47" t="str">
        <f t="shared" ref="B137" si="568">+IFERROR(B136/A136-1,"nm")</f>
        <v>nm</v>
      </c>
      <c r="C137" s="47">
        <f t="shared" ref="C137" si="569">+IFERROR(C136/B136-1,"nm")</f>
        <v>0.145125716806352</v>
      </c>
      <c r="D137" s="47">
        <f t="shared" ref="D137" si="570">+IFERROR(D136/C136-1,"nm")</f>
        <v>3.1201848998459125E-2</v>
      </c>
      <c r="E137" s="47">
        <f t="shared" ref="E137" si="571">+IFERROR(E136/D136-1,"nm")</f>
        <v>-7.097497198356395E-3</v>
      </c>
      <c r="F137" s="47">
        <f t="shared" ref="F137" si="572">+IFERROR(F136/E136-1,"nm")</f>
        <v>0.22723852520692245</v>
      </c>
      <c r="G137" s="47">
        <f t="shared" ref="G137" si="573">+IFERROR(G136/F136-1,"nm")</f>
        <v>6.3151440833844275E-2</v>
      </c>
      <c r="H137" s="47">
        <f t="shared" ref="H137" si="574">+IFERROR(H136/G136-1,"nm")</f>
        <v>5.4209919261822392E-2</v>
      </c>
      <c r="I137" s="47">
        <f>+IFERROR(I136/H136-1,"nm")</f>
        <v>0.16575492341356668</v>
      </c>
      <c r="J137" s="47">
        <f t="shared" ref="J137" si="575">+IFERROR(J136/I136-1,"nm")</f>
        <v>0.16575492341356668</v>
      </c>
      <c r="K137" s="47">
        <f t="shared" ref="K137" si="576">+IFERROR(K136/J136-1,"nm")</f>
        <v>0.16575492341356668</v>
      </c>
      <c r="L137" s="47">
        <f t="shared" ref="L137" si="577">+IFERROR(L136/K136-1,"nm")</f>
        <v>0.16575492341356668</v>
      </c>
      <c r="M137" s="47">
        <f t="shared" ref="M137" si="578">+IFERROR(M136/L136-1,"nm")</f>
        <v>0.16575492341356668</v>
      </c>
      <c r="N137" s="47">
        <f t="shared" ref="N137" si="579">+IFERROR(N136/M136-1,"nm")</f>
        <v>0.16575492341356668</v>
      </c>
    </row>
    <row r="138" spans="1:14" x14ac:dyDescent="0.25">
      <c r="A138" s="46" t="s">
        <v>132</v>
      </c>
      <c r="B138" s="47">
        <f>+IFERROR(B136/B$126,"nm")</f>
        <v>-19.713043478260868</v>
      </c>
      <c r="C138" s="47">
        <f t="shared" ref="C138:N138" si="580">+IFERROR(C136/C$126,"nm")</f>
        <v>-35.561643835616437</v>
      </c>
      <c r="D138" s="47">
        <f t="shared" si="580"/>
        <v>-36.671232876712331</v>
      </c>
      <c r="E138" s="47">
        <f t="shared" si="580"/>
        <v>-30.204545454545453</v>
      </c>
      <c r="F138" s="47">
        <f t="shared" si="580"/>
        <v>-77.666666666666671</v>
      </c>
      <c r="G138" s="47">
        <f t="shared" si="580"/>
        <v>-115.6</v>
      </c>
      <c r="H138" s="47">
        <f t="shared" si="580"/>
        <v>-146.24</v>
      </c>
      <c r="I138" s="47">
        <f t="shared" si="580"/>
        <v>-41.784313725490193</v>
      </c>
      <c r="J138" s="47">
        <f t="shared" si="580"/>
        <v>-11.938791531114525</v>
      </c>
      <c r="K138" s="47">
        <f t="shared" si="580"/>
        <v>-3.4112022075992532</v>
      </c>
      <c r="L138" s="47">
        <f t="shared" si="580"/>
        <v>-0.97466317849707274</v>
      </c>
      <c r="M138" s="47">
        <f t="shared" si="580"/>
        <v>-0.27848490171639179</v>
      </c>
      <c r="N138" s="47">
        <f t="shared" si="580"/>
        <v>-7.9569888547114442E-2</v>
      </c>
    </row>
    <row r="139" spans="1:14" x14ac:dyDescent="0.25">
      <c r="A139" s="9" t="s">
        <v>136</v>
      </c>
      <c r="B139" s="9">
        <f>+Historicals!B160</f>
        <v>-225</v>
      </c>
      <c r="C139" s="9">
        <f>+Historicals!C160</f>
        <v>-258</v>
      </c>
      <c r="D139" s="9">
        <f>+Historicals!D160</f>
        <v>-278</v>
      </c>
      <c r="E139" s="9">
        <f>+Historicals!E160</f>
        <v>-286</v>
      </c>
      <c r="F139" s="9">
        <f>+Historicals!F160</f>
        <v>-278</v>
      </c>
      <c r="G139" s="9">
        <f>+Historicals!G160</f>
        <v>-438</v>
      </c>
      <c r="H139" s="9">
        <f>+Historicals!H160</f>
        <v>278</v>
      </c>
      <c r="I139" s="9">
        <f>+Historicals!I160</f>
        <v>222</v>
      </c>
      <c r="J139" s="9">
        <f>+I139*(1+I140)</f>
        <v>177.28057553956836</v>
      </c>
      <c r="K139" s="9">
        <f t="shared" ref="K139:N139" si="581">+J139*(1+J140)</f>
        <v>141.56938046684957</v>
      </c>
      <c r="L139" s="9">
        <f t="shared" si="581"/>
        <v>113.05180742316765</v>
      </c>
      <c r="M139" s="9">
        <f t="shared" si="581"/>
        <v>90.278781467421652</v>
      </c>
      <c r="N139" s="9">
        <f t="shared" si="581"/>
        <v>72.093127646646067</v>
      </c>
    </row>
    <row r="140" spans="1:14" x14ac:dyDescent="0.25">
      <c r="A140" s="46" t="s">
        <v>130</v>
      </c>
      <c r="B140" s="47" t="str">
        <f t="shared" ref="B140" si="582">+IFERROR(B139/A139-1,"nm")</f>
        <v>nm</v>
      </c>
      <c r="C140" s="47">
        <f t="shared" ref="C140" si="583">+IFERROR(C139/B139-1,"nm")</f>
        <v>0.14666666666666672</v>
      </c>
      <c r="D140" s="47">
        <f t="shared" ref="D140" si="584">+IFERROR(D139/C139-1,"nm")</f>
        <v>7.7519379844961156E-2</v>
      </c>
      <c r="E140" s="47">
        <f t="shared" ref="E140" si="585">+IFERROR(E139/D139-1,"nm")</f>
        <v>2.877697841726623E-2</v>
      </c>
      <c r="F140" s="47">
        <f t="shared" ref="F140" si="586">+IFERROR(F139/E139-1,"nm")</f>
        <v>-2.7972027972028024E-2</v>
      </c>
      <c r="G140" s="47">
        <f t="shared" ref="G140" si="587">+IFERROR(G139/F139-1,"nm")</f>
        <v>0.57553956834532372</v>
      </c>
      <c r="H140" s="47">
        <f t="shared" ref="H140" si="588">+IFERROR(H139/G139-1,"nm")</f>
        <v>-1.634703196347032</v>
      </c>
      <c r="I140" s="47">
        <f>+IFERROR(I139/H139-1,"nm")</f>
        <v>-0.20143884892086328</v>
      </c>
      <c r="J140" s="47">
        <f t="shared" ref="J140" si="589">+IFERROR(J139/I139-1,"nm")</f>
        <v>-0.20143884892086328</v>
      </c>
      <c r="K140" s="47">
        <f t="shared" ref="K140" si="590">+IFERROR(K139/J139-1,"nm")</f>
        <v>-0.20143884892086328</v>
      </c>
      <c r="L140" s="47">
        <f t="shared" ref="L140" si="591">+IFERROR(L139/K139-1,"nm")</f>
        <v>-0.20143884892086328</v>
      </c>
      <c r="M140" s="47">
        <f t="shared" ref="M140" si="592">+IFERROR(M139/L139-1,"nm")</f>
        <v>-0.20143884892086328</v>
      </c>
      <c r="N140" s="47">
        <f t="shared" ref="N140" si="593">+IFERROR(N139/M139-1,"nm")</f>
        <v>-0.20143884892086328</v>
      </c>
    </row>
    <row r="141" spans="1:14" x14ac:dyDescent="0.25">
      <c r="A141" s="46" t="s">
        <v>134</v>
      </c>
      <c r="B141" s="47">
        <f>+IFERROR(B139/B$126,"nm")</f>
        <v>-1.9565217391304348</v>
      </c>
      <c r="C141" s="47">
        <f t="shared" ref="C141:N141" si="594">+IFERROR(C139/C$126,"nm")</f>
        <v>-3.5342465753424657</v>
      </c>
      <c r="D141" s="47">
        <f t="shared" si="594"/>
        <v>-3.8082191780821919</v>
      </c>
      <c r="E141" s="47">
        <f t="shared" si="594"/>
        <v>-3.25</v>
      </c>
      <c r="F141" s="47">
        <f t="shared" si="594"/>
        <v>-6.6190476190476186</v>
      </c>
      <c r="G141" s="47">
        <f t="shared" si="594"/>
        <v>-14.6</v>
      </c>
      <c r="H141" s="47">
        <f t="shared" si="594"/>
        <v>11.12</v>
      </c>
      <c r="I141" s="47">
        <f t="shared" si="594"/>
        <v>2.1764705882352939</v>
      </c>
      <c r="J141" s="47">
        <f t="shared" si="594"/>
        <v>0.4259913868213388</v>
      </c>
      <c r="K141" s="47">
        <f t="shared" si="594"/>
        <v>8.3377493188687771E-2</v>
      </c>
      <c r="L141" s="47">
        <f t="shared" si="594"/>
        <v>1.6319124248738087E-2</v>
      </c>
      <c r="M141" s="47">
        <f t="shared" si="594"/>
        <v>3.1940731972244455E-3</v>
      </c>
      <c r="N141" s="47">
        <f t="shared" si="594"/>
        <v>6.2516244338396362E-4</v>
      </c>
    </row>
    <row r="142" spans="1:14" x14ac:dyDescent="0.25">
      <c r="A142" s="43" t="str">
        <f>+Historicals!A125</f>
        <v>Converse</v>
      </c>
      <c r="B142" s="43"/>
      <c r="C142" s="43"/>
      <c r="D142" s="43"/>
      <c r="E142" s="43"/>
      <c r="F142" s="43"/>
      <c r="G142" s="43"/>
      <c r="H142" s="43"/>
      <c r="I142" s="43"/>
      <c r="J142" s="39"/>
      <c r="K142" s="39"/>
      <c r="L142" s="39"/>
      <c r="M142" s="39"/>
      <c r="N142" s="39"/>
    </row>
    <row r="143" spans="1:14" x14ac:dyDescent="0.25">
      <c r="A143" s="9" t="s">
        <v>137</v>
      </c>
      <c r="B143" s="9">
        <f>+Historicals!B125</f>
        <v>1982</v>
      </c>
      <c r="C143" s="9">
        <f>+Historicals!C125</f>
        <v>1955</v>
      </c>
      <c r="D143" s="9">
        <f>+Historicals!D125</f>
        <v>2042</v>
      </c>
      <c r="E143" s="9">
        <f>+Historicals!E125</f>
        <v>1886</v>
      </c>
      <c r="F143" s="9">
        <f>+Historicals!F125</f>
        <v>1906</v>
      </c>
      <c r="G143" s="9">
        <f>+Historicals!G125</f>
        <v>1846</v>
      </c>
      <c r="H143" s="9">
        <f>+Historicals!H125</f>
        <v>2205</v>
      </c>
      <c r="I143" s="9">
        <f>+Historicals!I125</f>
        <v>2346</v>
      </c>
      <c r="J143" s="9">
        <f>+I143*(1+I144)</f>
        <v>2496.0163265306123</v>
      </c>
      <c r="K143" s="9">
        <f t="shared" ref="K143:N143" si="595">+J143*(1+J144)</f>
        <v>2655.6255338053588</v>
      </c>
      <c r="L143" s="9">
        <f t="shared" si="595"/>
        <v>2825.4410441303276</v>
      </c>
      <c r="M143" s="9">
        <f t="shared" si="595"/>
        <v>3006.1155054556684</v>
      </c>
      <c r="N143" s="9">
        <f t="shared" si="595"/>
        <v>3198.3432996820852</v>
      </c>
    </row>
    <row r="144" spans="1:14" x14ac:dyDescent="0.25">
      <c r="A144" s="44" t="s">
        <v>130</v>
      </c>
      <c r="B144" s="47" t="str">
        <f t="shared" ref="B144" si="596">+IFERROR(B143/A143-1,"nm")</f>
        <v>nm</v>
      </c>
      <c r="C144" s="47">
        <f t="shared" ref="C144" si="597">+IFERROR(C143/B143-1,"nm")</f>
        <v>-1.3622603430877955E-2</v>
      </c>
      <c r="D144" s="47">
        <f t="shared" ref="D144" si="598">+IFERROR(D143/C143-1,"nm")</f>
        <v>4.4501278772378416E-2</v>
      </c>
      <c r="E144" s="47">
        <f t="shared" ref="E144" si="599">+IFERROR(E143/D143-1,"nm")</f>
        <v>-7.6395690499510338E-2</v>
      </c>
      <c r="F144" s="47">
        <f t="shared" ref="F144" si="600">+IFERROR(F143/E143-1,"nm")</f>
        <v>1.0604453870625585E-2</v>
      </c>
      <c r="G144" s="47">
        <f t="shared" ref="G144" si="601">+IFERROR(G143/F143-1,"nm")</f>
        <v>-3.147953830010497E-2</v>
      </c>
      <c r="H144" s="47">
        <f t="shared" ref="H144" si="602">+IFERROR(H143/G143-1,"nm")</f>
        <v>0.19447453954496208</v>
      </c>
      <c r="I144" s="47">
        <f>+IFERROR(I143/H143-1,"nm")</f>
        <v>6.3945578231292544E-2</v>
      </c>
      <c r="J144" s="47">
        <f t="shared" ref="J144" si="603">+IFERROR(J143/I143-1,"nm")</f>
        <v>6.3945578231292544E-2</v>
      </c>
      <c r="K144" s="47">
        <f t="shared" ref="K144" si="604">+IFERROR(K143/J143-1,"nm")</f>
        <v>6.3945578231292544E-2</v>
      </c>
      <c r="L144" s="47">
        <f t="shared" ref="L144" si="605">+IFERROR(L143/K143-1,"nm")</f>
        <v>6.3945578231292544E-2</v>
      </c>
      <c r="M144" s="47">
        <f t="shared" ref="M144" si="606">+IFERROR(M143/L143-1,"nm")</f>
        <v>6.3945578231292544E-2</v>
      </c>
      <c r="N144" s="47">
        <f t="shared" ref="N144" si="607">+IFERROR(N143/M143-1,"nm")</f>
        <v>6.3945578231292544E-2</v>
      </c>
    </row>
    <row r="145" spans="1:14" x14ac:dyDescent="0.25">
      <c r="A145" s="45" t="s">
        <v>114</v>
      </c>
      <c r="B145" s="3">
        <f>+Historicals!B126</f>
        <v>0</v>
      </c>
      <c r="C145" s="3">
        <f>+Historicals!C126</f>
        <v>0</v>
      </c>
      <c r="D145" s="3">
        <f>+Historicals!D126</f>
        <v>0</v>
      </c>
      <c r="E145" s="3">
        <f>+Historicals!E126</f>
        <v>0</v>
      </c>
      <c r="F145" s="3">
        <f>+Historicals!F126</f>
        <v>1658</v>
      </c>
      <c r="G145" s="3">
        <f>+Historicals!G126</f>
        <v>1642</v>
      </c>
      <c r="H145" s="3">
        <f>+Historicals!H126</f>
        <v>1986</v>
      </c>
      <c r="I145" s="3">
        <f>+Historicals!I126</f>
        <v>2094</v>
      </c>
      <c r="J145" s="9">
        <f>+I145*(1+I146)</f>
        <v>2207.8731117824773</v>
      </c>
      <c r="K145" s="9">
        <f t="shared" ref="K145:N145" si="608">+J145*(1+J146)</f>
        <v>2327.9387190697421</v>
      </c>
      <c r="L145" s="9">
        <f t="shared" si="608"/>
        <v>2454.5335738832023</v>
      </c>
      <c r="M145" s="9">
        <f t="shared" si="608"/>
        <v>2588.0127410430136</v>
      </c>
      <c r="N145" s="9">
        <f t="shared" si="608"/>
        <v>2728.7505940302472</v>
      </c>
    </row>
    <row r="146" spans="1:14" x14ac:dyDescent="0.25">
      <c r="A146" s="44" t="s">
        <v>130</v>
      </c>
      <c r="B146" s="47" t="str">
        <f t="shared" ref="B146" si="609">+IFERROR(B145/A145-1,"nm")</f>
        <v>nm</v>
      </c>
      <c r="C146" s="47" t="str">
        <f t="shared" ref="C146" si="610">+IFERROR(C145/B145-1,"nm")</f>
        <v>nm</v>
      </c>
      <c r="D146" s="47" t="str">
        <f t="shared" ref="D146" si="611">+IFERROR(D145/C145-1,"nm")</f>
        <v>nm</v>
      </c>
      <c r="E146" s="47" t="str">
        <f t="shared" ref="E146" si="612">+IFERROR(E145/D145-1,"nm")</f>
        <v>nm</v>
      </c>
      <c r="F146" s="47" t="str">
        <f t="shared" ref="F146" si="613">+IFERROR(F145/E145-1,"nm")</f>
        <v>nm</v>
      </c>
      <c r="G146" s="47">
        <f t="shared" ref="G146" si="614">+IFERROR(G145/F145-1,"nm")</f>
        <v>-9.6501809408926498E-3</v>
      </c>
      <c r="H146" s="47">
        <f t="shared" ref="H146" si="615">+IFERROR(H145/G145-1,"nm")</f>
        <v>0.2095006090133984</v>
      </c>
      <c r="I146" s="47">
        <f>+IFERROR(I145/H145-1,"nm")</f>
        <v>5.4380664652567967E-2</v>
      </c>
      <c r="J146" s="47">
        <f t="shared" ref="J146" si="616">+IFERROR(J145/I145-1,"nm")</f>
        <v>5.4380664652567967E-2</v>
      </c>
      <c r="K146" s="47">
        <f t="shared" ref="K146" si="617">+IFERROR(K145/J145-1,"nm")</f>
        <v>5.4380664652567967E-2</v>
      </c>
      <c r="L146" s="47">
        <f t="shared" ref="L146" si="618">+IFERROR(L145/K145-1,"nm")</f>
        <v>5.4380664652567967E-2</v>
      </c>
      <c r="M146" s="47">
        <f t="shared" ref="M146" si="619">+IFERROR(M145/L145-1,"nm")</f>
        <v>5.4380664652567967E-2</v>
      </c>
      <c r="N146" s="47">
        <f t="shared" ref="N146" si="620">+IFERROR(N145/M145-1,"nm")</f>
        <v>5.4380664652567967E-2</v>
      </c>
    </row>
    <row r="147" spans="1:14" x14ac:dyDescent="0.25">
      <c r="A147" s="44" t="s">
        <v>138</v>
      </c>
      <c r="B147" s="47" t="str">
        <f>+Historicals!B198</f>
        <v/>
      </c>
      <c r="C147" s="47" t="str">
        <f>+Historicals!C198</f>
        <v/>
      </c>
      <c r="D147" s="47" t="str">
        <f>+Historicals!D198</f>
        <v/>
      </c>
      <c r="E147" s="47" t="str">
        <f>+Historicals!E198</f>
        <v/>
      </c>
      <c r="F147" s="47" t="str">
        <f>+Historicals!F198</f>
        <v/>
      </c>
      <c r="G147" s="47">
        <f>+Historicals!G198</f>
        <v>-9.6501809408926498E-3</v>
      </c>
      <c r="H147" s="47">
        <f>+Historicals!H198</f>
        <v>0.2095006090133984</v>
      </c>
      <c r="I147" s="47">
        <f>+Historicals!I198</f>
        <v>0.06</v>
      </c>
    </row>
    <row r="148" spans="1:14" x14ac:dyDescent="0.25">
      <c r="A148" s="44" t="s">
        <v>139</v>
      </c>
      <c r="B148" s="47" t="str">
        <f t="shared" ref="B148:H148" si="621">+IFERROR(B146-B147,"nm")</f>
        <v>nm</v>
      </c>
      <c r="C148" s="47" t="str">
        <f t="shared" si="621"/>
        <v>nm</v>
      </c>
      <c r="D148" s="47" t="str">
        <f t="shared" si="621"/>
        <v>nm</v>
      </c>
      <c r="E148" s="47" t="str">
        <f t="shared" si="621"/>
        <v>nm</v>
      </c>
      <c r="F148" s="47" t="str">
        <f t="shared" si="621"/>
        <v>nm</v>
      </c>
      <c r="G148" s="47">
        <f t="shared" si="621"/>
        <v>0</v>
      </c>
      <c r="H148" s="47">
        <f t="shared" si="621"/>
        <v>0</v>
      </c>
      <c r="I148" s="47">
        <f>+IFERROR(I146-I147,"nm")</f>
        <v>-5.6193353474320307E-3</v>
      </c>
    </row>
    <row r="149" spans="1:14" x14ac:dyDescent="0.25">
      <c r="A149" s="45" t="s">
        <v>115</v>
      </c>
      <c r="B149" s="3">
        <f>+Historicals!B127</f>
        <v>0</v>
      </c>
      <c r="C149" s="3">
        <f>+Historicals!C127</f>
        <v>0</v>
      </c>
      <c r="D149" s="3">
        <f>+Historicals!D127</f>
        <v>0</v>
      </c>
      <c r="E149" s="3">
        <f>+Historicals!E127</f>
        <v>0</v>
      </c>
      <c r="F149" s="3">
        <f>+Historicals!F127</f>
        <v>118</v>
      </c>
      <c r="G149" s="3">
        <f>+Historicals!G127</f>
        <v>89</v>
      </c>
      <c r="H149" s="3">
        <f>+Historicals!H127</f>
        <v>104</v>
      </c>
      <c r="I149" s="3">
        <f>+Historicals!I127</f>
        <v>103</v>
      </c>
      <c r="J149" s="9">
        <f>+I149*(1+I150)</f>
        <v>102.00961538461539</v>
      </c>
      <c r="K149" s="9">
        <f t="shared" ref="K149:N149" si="622">+J149*(1+J150)</f>
        <v>101.02875369822486</v>
      </c>
      <c r="L149" s="9">
        <f t="shared" si="622"/>
        <v>100.05732337420348</v>
      </c>
      <c r="M149" s="9">
        <f t="shared" si="622"/>
        <v>99.095233726374616</v>
      </c>
      <c r="N149" s="9">
        <f t="shared" si="622"/>
        <v>98.142394940544108</v>
      </c>
    </row>
    <row r="150" spans="1:14" x14ac:dyDescent="0.25">
      <c r="A150" s="44" t="s">
        <v>130</v>
      </c>
      <c r="B150" s="47" t="str">
        <f t="shared" ref="B150" si="623">+IFERROR(B149/A149-1,"nm")</f>
        <v>nm</v>
      </c>
      <c r="C150" s="47" t="str">
        <f t="shared" ref="C150" si="624">+IFERROR(C149/B149-1,"nm")</f>
        <v>nm</v>
      </c>
      <c r="D150" s="47" t="str">
        <f t="shared" ref="D150" si="625">+IFERROR(D149/C149-1,"nm")</f>
        <v>nm</v>
      </c>
      <c r="E150" s="47" t="str">
        <f t="shared" ref="E150" si="626">+IFERROR(E149/D149-1,"nm")</f>
        <v>nm</v>
      </c>
      <c r="F150" s="47" t="str">
        <f t="shared" ref="F150" si="627">+IFERROR(F149/E149-1,"nm")</f>
        <v>nm</v>
      </c>
      <c r="G150" s="47">
        <f t="shared" ref="G150" si="628">+IFERROR(G149/F149-1,"nm")</f>
        <v>-0.24576271186440679</v>
      </c>
      <c r="H150" s="47">
        <f t="shared" ref="H150" si="629">+IFERROR(H149/G149-1,"nm")</f>
        <v>0.1685393258426966</v>
      </c>
      <c r="I150" s="47">
        <f>+IFERROR(I149/H149-1,"nm")</f>
        <v>-9.6153846153845812E-3</v>
      </c>
      <c r="J150" s="47">
        <f t="shared" ref="J150" si="630">+IFERROR(J149/I149-1,"nm")</f>
        <v>-9.6153846153845812E-3</v>
      </c>
      <c r="K150" s="47">
        <f t="shared" ref="K150" si="631">+IFERROR(K149/J149-1,"nm")</f>
        <v>-9.6153846153845812E-3</v>
      </c>
      <c r="L150" s="47">
        <f t="shared" ref="L150" si="632">+IFERROR(L149/K149-1,"nm")</f>
        <v>-9.6153846153844702E-3</v>
      </c>
      <c r="M150" s="47">
        <f t="shared" ref="M150" si="633">+IFERROR(M149/L149-1,"nm")</f>
        <v>-9.6153846153844702E-3</v>
      </c>
      <c r="N150" s="47">
        <f t="shared" ref="N150" si="634">+IFERROR(N149/M149-1,"nm")</f>
        <v>-9.6153846153844702E-3</v>
      </c>
    </row>
    <row r="151" spans="1:14" x14ac:dyDescent="0.25">
      <c r="A151" s="44" t="s">
        <v>138</v>
      </c>
      <c r="B151" s="47" t="str">
        <f>+Historicals!B199</f>
        <v/>
      </c>
      <c r="C151" s="47" t="str">
        <f>+Historicals!C199</f>
        <v/>
      </c>
      <c r="D151" s="47" t="str">
        <f>+Historicals!D199</f>
        <v/>
      </c>
      <c r="E151" s="47" t="str">
        <f>+Historicals!E199</f>
        <v/>
      </c>
      <c r="F151" s="47" t="str">
        <f>+Historicals!F199</f>
        <v/>
      </c>
      <c r="G151" s="47">
        <f>+Historicals!G199</f>
        <v>-0.24576271186440679</v>
      </c>
      <c r="H151" s="47">
        <f>+Historicals!H199</f>
        <v>0.1685393258426966</v>
      </c>
      <c r="I151" s="47">
        <f>+Historicals!I199</f>
        <v>-0.03</v>
      </c>
    </row>
    <row r="152" spans="1:14" x14ac:dyDescent="0.25">
      <c r="A152" s="44" t="s">
        <v>139</v>
      </c>
      <c r="B152" s="47" t="str">
        <f t="shared" ref="B152:H152" si="635">+IFERROR(B150-B151,"nm")</f>
        <v>nm</v>
      </c>
      <c r="C152" s="47" t="str">
        <f t="shared" si="635"/>
        <v>nm</v>
      </c>
      <c r="D152" s="47" t="str">
        <f t="shared" si="635"/>
        <v>nm</v>
      </c>
      <c r="E152" s="47" t="str">
        <f t="shared" si="635"/>
        <v>nm</v>
      </c>
      <c r="F152" s="47" t="str">
        <f t="shared" si="635"/>
        <v>nm</v>
      </c>
      <c r="G152" s="47">
        <f t="shared" si="635"/>
        <v>0</v>
      </c>
      <c r="H152" s="47">
        <f t="shared" si="635"/>
        <v>0</v>
      </c>
      <c r="I152" s="47">
        <f>+IFERROR(I150-I151,"nm")</f>
        <v>2.0384615384615418E-2</v>
      </c>
    </row>
    <row r="153" spans="1:14" x14ac:dyDescent="0.25">
      <c r="A153" s="45" t="s">
        <v>116</v>
      </c>
      <c r="B153" s="3">
        <f>+Historicals!B128</f>
        <v>0</v>
      </c>
      <c r="C153" s="3">
        <f>+Historicals!C128</f>
        <v>0</v>
      </c>
      <c r="D153" s="3">
        <f>+Historicals!D128</f>
        <v>0</v>
      </c>
      <c r="E153" s="3">
        <f>+Historicals!E128</f>
        <v>0</v>
      </c>
      <c r="F153" s="3">
        <f>+Historicals!F128</f>
        <v>24</v>
      </c>
      <c r="G153" s="3">
        <f>+Historicals!G128</f>
        <v>25</v>
      </c>
      <c r="H153" s="3">
        <f>+Historicals!H128</f>
        <v>29</v>
      </c>
      <c r="I153" s="3">
        <f>+Historicals!I128</f>
        <v>26</v>
      </c>
      <c r="J153" s="9">
        <f>+I153*(1+I154)</f>
        <v>23.310344827586206</v>
      </c>
      <c r="K153" s="9">
        <f t="shared" ref="K153:N153" si="636">+J153*(1+J154)</f>
        <v>20.898929845422117</v>
      </c>
      <c r="L153" s="9">
        <f t="shared" si="636"/>
        <v>18.736971585550865</v>
      </c>
      <c r="M153" s="9">
        <f t="shared" si="636"/>
        <v>16.798664180149053</v>
      </c>
      <c r="N153" s="9">
        <f t="shared" si="636"/>
        <v>15.060871333926739</v>
      </c>
    </row>
    <row r="154" spans="1:14" x14ac:dyDescent="0.25">
      <c r="A154" s="44" t="s">
        <v>130</v>
      </c>
      <c r="B154" s="47" t="str">
        <f t="shared" ref="B154" si="637">+IFERROR(B153/A153-1,"nm")</f>
        <v>nm</v>
      </c>
      <c r="C154" s="47" t="str">
        <f t="shared" ref="C154" si="638">+IFERROR(C153/B153-1,"nm")</f>
        <v>nm</v>
      </c>
      <c r="D154" s="47" t="str">
        <f t="shared" ref="D154" si="639">+IFERROR(D153/C153-1,"nm")</f>
        <v>nm</v>
      </c>
      <c r="E154" s="47" t="str">
        <f t="shared" ref="E154" si="640">+IFERROR(E153/D153-1,"nm")</f>
        <v>nm</v>
      </c>
      <c r="F154" s="47" t="str">
        <f t="shared" ref="F154" si="641">+IFERROR(F153/E153-1,"nm")</f>
        <v>nm</v>
      </c>
      <c r="G154" s="47">
        <f t="shared" ref="G154" si="642">+IFERROR(G153/F153-1,"nm")</f>
        <v>4.1666666666666741E-2</v>
      </c>
      <c r="H154" s="47">
        <f t="shared" ref="H154" si="643">+IFERROR(H153/G153-1,"nm")</f>
        <v>0.15999999999999992</v>
      </c>
      <c r="I154" s="47">
        <f>+IFERROR(I153/H153-1,"nm")</f>
        <v>-0.10344827586206895</v>
      </c>
      <c r="J154" s="47">
        <f t="shared" ref="J154" si="644">+IFERROR(J153/I153-1,"nm")</f>
        <v>-0.10344827586206895</v>
      </c>
      <c r="K154" s="47">
        <f t="shared" ref="K154" si="645">+IFERROR(K153/J153-1,"nm")</f>
        <v>-0.10344827586206895</v>
      </c>
      <c r="L154" s="47">
        <f t="shared" ref="L154" si="646">+IFERROR(L153/K153-1,"nm")</f>
        <v>-0.10344827586206884</v>
      </c>
      <c r="M154" s="47">
        <f t="shared" ref="M154" si="647">+IFERROR(M153/L153-1,"nm")</f>
        <v>-0.10344827586206884</v>
      </c>
      <c r="N154" s="47">
        <f t="shared" ref="N154" si="648">+IFERROR(N153/M153-1,"nm")</f>
        <v>-0.10344827586206884</v>
      </c>
    </row>
    <row r="155" spans="1:14" x14ac:dyDescent="0.25">
      <c r="A155" s="44" t="s">
        <v>138</v>
      </c>
      <c r="B155" s="47" t="str">
        <f>+Historicals!B200</f>
        <v/>
      </c>
      <c r="C155" s="47" t="str">
        <f>+Historicals!C200</f>
        <v/>
      </c>
      <c r="D155" s="47" t="str">
        <f>+Historicals!D200</f>
        <v/>
      </c>
      <c r="E155" s="47" t="str">
        <f>+Historicals!E200</f>
        <v/>
      </c>
      <c r="F155" s="47" t="str">
        <f>+Historicals!F200</f>
        <v/>
      </c>
      <c r="G155" s="47">
        <f>+Historicals!G200</f>
        <v>4.1666666666666741E-2</v>
      </c>
      <c r="H155" s="47">
        <f>+Historicals!H200</f>
        <v>0.15999999999999992</v>
      </c>
      <c r="I155" s="47">
        <f>+Historicals!I200</f>
        <v>-0.16</v>
      </c>
    </row>
    <row r="156" spans="1:14" x14ac:dyDescent="0.25">
      <c r="A156" s="44" t="s">
        <v>139</v>
      </c>
      <c r="B156" s="47" t="str">
        <f t="shared" ref="B156:H156" si="649">+IFERROR(B154-B155,"nm")</f>
        <v>nm</v>
      </c>
      <c r="C156" s="47" t="str">
        <f t="shared" si="649"/>
        <v>nm</v>
      </c>
      <c r="D156" s="47" t="str">
        <f t="shared" si="649"/>
        <v>nm</v>
      </c>
      <c r="E156" s="47" t="str">
        <f t="shared" si="649"/>
        <v>nm</v>
      </c>
      <c r="F156" s="47" t="str">
        <f t="shared" si="649"/>
        <v>nm</v>
      </c>
      <c r="G156" s="47">
        <f t="shared" si="649"/>
        <v>0</v>
      </c>
      <c r="H156" s="47">
        <f t="shared" si="649"/>
        <v>0</v>
      </c>
      <c r="I156" s="47">
        <f>+IFERROR(I154-I155,"nm")</f>
        <v>5.6551724137931053E-2</v>
      </c>
    </row>
    <row r="157" spans="1:14" x14ac:dyDescent="0.25">
      <c r="A157" s="45" t="s">
        <v>122</v>
      </c>
      <c r="B157" s="3">
        <f>+Historicals!B129</f>
        <v>0</v>
      </c>
      <c r="C157" s="3">
        <f>+Historicals!C129</f>
        <v>0</v>
      </c>
      <c r="D157" s="3">
        <f>+Historicals!D129</f>
        <v>0</v>
      </c>
      <c r="E157" s="3">
        <f>+Historicals!E129</f>
        <v>0</v>
      </c>
      <c r="F157" s="3">
        <f>+Historicals!F129</f>
        <v>106</v>
      </c>
      <c r="G157" s="3">
        <f>+Historicals!G129</f>
        <v>90</v>
      </c>
      <c r="H157" s="3">
        <f>+Historicals!H129</f>
        <v>86</v>
      </c>
      <c r="I157" s="3">
        <f>+Historicals!I129</f>
        <v>123</v>
      </c>
      <c r="J157" s="9">
        <f>+I157*(1+I158)</f>
        <v>175.91860465116281</v>
      </c>
      <c r="K157" s="9">
        <f t="shared" ref="K157:N157" si="650">+J157*(1+J158)</f>
        <v>251.60451595457008</v>
      </c>
      <c r="L157" s="9">
        <f t="shared" si="650"/>
        <v>359.85297049316421</v>
      </c>
      <c r="M157" s="9">
        <f t="shared" si="650"/>
        <v>514.67343454254888</v>
      </c>
      <c r="N157" s="9">
        <f t="shared" si="650"/>
        <v>736.10270289225014</v>
      </c>
    </row>
    <row r="158" spans="1:14" x14ac:dyDescent="0.25">
      <c r="A158" s="44" t="s">
        <v>130</v>
      </c>
      <c r="B158" s="47" t="str">
        <f t="shared" ref="B158" si="651">+IFERROR(B157/A157-1,"nm")</f>
        <v>nm</v>
      </c>
      <c r="C158" s="47" t="str">
        <f t="shared" ref="C158" si="652">+IFERROR(C157/B157-1,"nm")</f>
        <v>nm</v>
      </c>
      <c r="D158" s="47" t="str">
        <f t="shared" ref="D158" si="653">+IFERROR(D157/C157-1,"nm")</f>
        <v>nm</v>
      </c>
      <c r="E158" s="47" t="str">
        <f t="shared" ref="E158" si="654">+IFERROR(E157/D157-1,"nm")</f>
        <v>nm</v>
      </c>
      <c r="F158" s="47" t="str">
        <f t="shared" ref="F158" si="655">+IFERROR(F157/E157-1,"nm")</f>
        <v>nm</v>
      </c>
      <c r="G158" s="47">
        <f t="shared" ref="G158" si="656">+IFERROR(G157/F157-1,"nm")</f>
        <v>-0.15094339622641506</v>
      </c>
      <c r="H158" s="47">
        <f t="shared" ref="H158" si="657">+IFERROR(H157/G157-1,"nm")</f>
        <v>-4.4444444444444398E-2</v>
      </c>
      <c r="I158" s="47">
        <f>+IFERROR(I157/H157-1,"nm")</f>
        <v>0.43023255813953498</v>
      </c>
      <c r="J158" s="47">
        <f t="shared" ref="J158" si="658">+IFERROR(J157/I157-1,"nm")</f>
        <v>0.43023255813953498</v>
      </c>
      <c r="K158" s="47">
        <f t="shared" ref="K158" si="659">+IFERROR(K157/J157-1,"nm")</f>
        <v>0.43023255813953498</v>
      </c>
      <c r="L158" s="47">
        <f t="shared" ref="L158" si="660">+IFERROR(L157/K157-1,"nm")</f>
        <v>0.43023255813953498</v>
      </c>
      <c r="M158" s="47">
        <f t="shared" ref="M158" si="661">+IFERROR(M157/L157-1,"nm")</f>
        <v>0.43023255813953498</v>
      </c>
      <c r="N158" s="47">
        <f t="shared" ref="N158" si="662">+IFERROR(N157/M157-1,"nm")</f>
        <v>0.43023255813953498</v>
      </c>
    </row>
    <row r="159" spans="1:14" x14ac:dyDescent="0.25">
      <c r="A159" s="44" t="s">
        <v>138</v>
      </c>
      <c r="B159" s="47" t="str">
        <f>+Historicals!B201</f>
        <v/>
      </c>
      <c r="C159" s="47" t="str">
        <f>+Historicals!C201</f>
        <v/>
      </c>
      <c r="D159" s="47" t="str">
        <f>+Historicals!D201</f>
        <v/>
      </c>
      <c r="E159" s="47" t="str">
        <f>+Historicals!E201</f>
        <v/>
      </c>
      <c r="F159" s="47" t="str">
        <f>+Historicals!F201</f>
        <v/>
      </c>
      <c r="G159" s="47">
        <f>+Historicals!G201</f>
        <v>-0.15094339622641506</v>
      </c>
      <c r="H159" s="47">
        <f>+Historicals!H201</f>
        <v>-4.4444444444444398E-2</v>
      </c>
      <c r="I159" s="47">
        <f>+Historicals!I201</f>
        <v>0.42</v>
      </c>
    </row>
    <row r="160" spans="1:14" x14ac:dyDescent="0.25">
      <c r="A160" s="44" t="s">
        <v>139</v>
      </c>
      <c r="B160" s="47" t="str">
        <f t="shared" ref="B160:H160" si="663">+IFERROR(B158-B159,"nm")</f>
        <v>nm</v>
      </c>
      <c r="C160" s="47" t="str">
        <f t="shared" si="663"/>
        <v>nm</v>
      </c>
      <c r="D160" s="47" t="str">
        <f t="shared" si="663"/>
        <v>nm</v>
      </c>
      <c r="E160" s="47" t="str">
        <f t="shared" si="663"/>
        <v>nm</v>
      </c>
      <c r="F160" s="47" t="str">
        <f t="shared" si="663"/>
        <v>nm</v>
      </c>
      <c r="G160" s="47">
        <f t="shared" si="663"/>
        <v>0</v>
      </c>
      <c r="H160" s="47">
        <f t="shared" si="663"/>
        <v>0</v>
      </c>
      <c r="I160" s="47">
        <f>+IFERROR(I158-I159,"nm")</f>
        <v>1.0232558139534997E-2</v>
      </c>
    </row>
    <row r="161" spans="1:14" x14ac:dyDescent="0.25">
      <c r="A161" s="9" t="s">
        <v>131</v>
      </c>
      <c r="B161" s="48">
        <f t="shared" ref="B161:H161" si="664">+B167+B164</f>
        <v>535</v>
      </c>
      <c r="C161" s="48">
        <f t="shared" si="664"/>
        <v>514</v>
      </c>
      <c r="D161" s="48">
        <f t="shared" si="664"/>
        <v>505</v>
      </c>
      <c r="E161" s="48">
        <f t="shared" si="664"/>
        <v>343</v>
      </c>
      <c r="F161" s="48">
        <f t="shared" si="664"/>
        <v>334</v>
      </c>
      <c r="G161" s="48">
        <f t="shared" si="664"/>
        <v>322</v>
      </c>
      <c r="H161" s="48">
        <f t="shared" si="664"/>
        <v>569</v>
      </c>
      <c r="I161" s="48">
        <f>+I167+I164</f>
        <v>691</v>
      </c>
      <c r="J161" s="9">
        <f>+I161*(1+I162)</f>
        <v>839.15817223198599</v>
      </c>
      <c r="K161" s="9">
        <f t="shared" ref="K161:N161" si="665">+J161*(1+J162)</f>
        <v>1019.083123044468</v>
      </c>
      <c r="L161" s="9">
        <f t="shared" si="665"/>
        <v>1237.5860070715771</v>
      </c>
      <c r="M161" s="9">
        <f t="shared" si="665"/>
        <v>1502.9383671115286</v>
      </c>
      <c r="N161" s="9">
        <f t="shared" si="665"/>
        <v>1825.1852577751604</v>
      </c>
    </row>
    <row r="162" spans="1:14" x14ac:dyDescent="0.25">
      <c r="A162" s="46" t="s">
        <v>130</v>
      </c>
      <c r="B162" s="47" t="str">
        <f t="shared" ref="B162" si="666">+IFERROR(B161/A161-1,"nm")</f>
        <v>nm</v>
      </c>
      <c r="C162" s="47">
        <f t="shared" ref="C162" si="667">+IFERROR(C161/B161-1,"nm")</f>
        <v>-3.9252336448598157E-2</v>
      </c>
      <c r="D162" s="47">
        <f t="shared" ref="D162" si="668">+IFERROR(D161/C161-1,"nm")</f>
        <v>-1.7509727626459193E-2</v>
      </c>
      <c r="E162" s="47">
        <f t="shared" ref="E162" si="669">+IFERROR(E161/D161-1,"nm")</f>
        <v>-0.32079207920792074</v>
      </c>
      <c r="F162" s="47">
        <f t="shared" ref="F162" si="670">+IFERROR(F161/E161-1,"nm")</f>
        <v>-2.6239067055393583E-2</v>
      </c>
      <c r="G162" s="47">
        <f t="shared" ref="G162" si="671">+IFERROR(G161/F161-1,"nm")</f>
        <v>-3.59281437125748E-2</v>
      </c>
      <c r="H162" s="47">
        <f t="shared" ref="H162" si="672">+IFERROR(H161/G161-1,"nm")</f>
        <v>0.76708074534161486</v>
      </c>
      <c r="I162" s="47">
        <f>+IFERROR(I161/H161-1,"nm")</f>
        <v>0.21441124780316345</v>
      </c>
      <c r="J162" s="47">
        <f t="shared" ref="J162" si="673">+IFERROR(J161/I161-1,"nm")</f>
        <v>0.21441124780316345</v>
      </c>
      <c r="K162" s="47">
        <f t="shared" ref="K162" si="674">+IFERROR(K161/J161-1,"nm")</f>
        <v>0.21441124780316345</v>
      </c>
      <c r="L162" s="47">
        <f t="shared" ref="L162" si="675">+IFERROR(L161/K161-1,"nm")</f>
        <v>0.21441124780316345</v>
      </c>
      <c r="M162" s="47">
        <f t="shared" ref="M162" si="676">+IFERROR(M161/L161-1,"nm")</f>
        <v>0.21441124780316345</v>
      </c>
      <c r="N162" s="47">
        <f t="shared" ref="N162" si="677">+IFERROR(N161/M161-1,"nm")</f>
        <v>0.21441124780316345</v>
      </c>
    </row>
    <row r="163" spans="1:14" x14ac:dyDescent="0.25">
      <c r="A163" s="46" t="s">
        <v>132</v>
      </c>
      <c r="B163" s="47">
        <f>+IFERROR(B161/B$143,"nm")</f>
        <v>0.26992936427850656</v>
      </c>
      <c r="C163" s="47">
        <f t="shared" ref="C163:N163" si="678">+IFERROR(C161/C$143,"nm")</f>
        <v>0.26291560102301792</v>
      </c>
      <c r="D163" s="47">
        <f t="shared" si="678"/>
        <v>0.24730656219392752</v>
      </c>
      <c r="E163" s="47">
        <f t="shared" si="678"/>
        <v>0.18186638388123011</v>
      </c>
      <c r="F163" s="47">
        <f t="shared" si="678"/>
        <v>0.17523609653725078</v>
      </c>
      <c r="G163" s="47">
        <f t="shared" si="678"/>
        <v>0.17443120260021669</v>
      </c>
      <c r="H163" s="47">
        <f t="shared" si="678"/>
        <v>0.25804988662131517</v>
      </c>
      <c r="I163" s="47">
        <f t="shared" si="678"/>
        <v>0.29454390451832907</v>
      </c>
      <c r="J163" s="47">
        <f t="shared" si="678"/>
        <v>0.33619899169425332</v>
      </c>
      <c r="K163" s="47">
        <f t="shared" si="678"/>
        <v>0.38374503862529913</v>
      </c>
      <c r="L163" s="47">
        <f t="shared" si="678"/>
        <v>0.43801515860420537</v>
      </c>
      <c r="M163" s="47">
        <f t="shared" si="678"/>
        <v>0.49996028575213131</v>
      </c>
      <c r="N163" s="47">
        <f t="shared" si="678"/>
        <v>0.5706658375154986</v>
      </c>
    </row>
    <row r="164" spans="1:14" x14ac:dyDescent="0.25">
      <c r="A164" s="9" t="s">
        <v>133</v>
      </c>
      <c r="B164" s="9">
        <f>+Historicals!B173</f>
        <v>18</v>
      </c>
      <c r="C164" s="9">
        <f>+Historicals!C173</f>
        <v>27</v>
      </c>
      <c r="D164" s="9">
        <f>+Historicals!D173</f>
        <v>28</v>
      </c>
      <c r="E164" s="9">
        <f>+Historicals!E173</f>
        <v>33</v>
      </c>
      <c r="F164" s="9">
        <f>+Historicals!F173</f>
        <v>31</v>
      </c>
      <c r="G164" s="9">
        <f>+Historicals!G173</f>
        <v>25</v>
      </c>
      <c r="H164" s="9">
        <f>+Historicals!H173</f>
        <v>26</v>
      </c>
      <c r="I164" s="9">
        <f>+Historicals!I173</f>
        <v>22</v>
      </c>
      <c r="J164" s="9">
        <f>+I164*(1+I165)</f>
        <v>18.615384615384617</v>
      </c>
      <c r="K164" s="9">
        <f t="shared" ref="K164:N164" si="679">+J164*(1+J165)</f>
        <v>15.751479289940832</v>
      </c>
      <c r="L164" s="9">
        <f t="shared" si="679"/>
        <v>13.32817478379609</v>
      </c>
      <c r="M164" s="9">
        <f t="shared" si="679"/>
        <v>11.277686355519769</v>
      </c>
      <c r="N164" s="9">
        <f t="shared" si="679"/>
        <v>9.5426576854398064</v>
      </c>
    </row>
    <row r="165" spans="1:14" x14ac:dyDescent="0.25">
      <c r="A165" s="46" t="s">
        <v>130</v>
      </c>
      <c r="B165" s="47" t="str">
        <f t="shared" ref="B165" si="680">+IFERROR(B164/A164-1,"nm")</f>
        <v>nm</v>
      </c>
      <c r="C165" s="47">
        <f t="shared" ref="C165" si="681">+IFERROR(C164/B164-1,"nm")</f>
        <v>0.5</v>
      </c>
      <c r="D165" s="47">
        <f t="shared" ref="D165" si="682">+IFERROR(D164/C164-1,"nm")</f>
        <v>3.7037037037036979E-2</v>
      </c>
      <c r="E165" s="47">
        <f t="shared" ref="E165" si="683">+IFERROR(E164/D164-1,"nm")</f>
        <v>0.1785714285714286</v>
      </c>
      <c r="F165" s="47">
        <f t="shared" ref="F165" si="684">+IFERROR(F164/E164-1,"nm")</f>
        <v>-6.0606060606060552E-2</v>
      </c>
      <c r="G165" s="47">
        <f t="shared" ref="G165" si="685">+IFERROR(G164/F164-1,"nm")</f>
        <v>-0.19354838709677424</v>
      </c>
      <c r="H165" s="47">
        <f t="shared" ref="H165" si="686">+IFERROR(H164/G164-1,"nm")</f>
        <v>4.0000000000000036E-2</v>
      </c>
      <c r="I165" s="47">
        <f>+IFERROR(I164/H164-1,"nm")</f>
        <v>-0.15384615384615385</v>
      </c>
      <c r="J165" s="47">
        <f t="shared" ref="J165" si="687">+IFERROR(J164/I164-1,"nm")</f>
        <v>-0.15384615384615374</v>
      </c>
      <c r="K165" s="47">
        <f t="shared" ref="K165" si="688">+IFERROR(K164/J164-1,"nm")</f>
        <v>-0.15384615384615374</v>
      </c>
      <c r="L165" s="47">
        <f t="shared" ref="L165" si="689">+IFERROR(L164/K164-1,"nm")</f>
        <v>-0.15384615384615374</v>
      </c>
      <c r="M165" s="47">
        <f t="shared" ref="M165" si="690">+IFERROR(M164/L164-1,"nm")</f>
        <v>-0.15384615384615374</v>
      </c>
      <c r="N165" s="47">
        <f t="shared" ref="N165" si="691">+IFERROR(N164/M164-1,"nm")</f>
        <v>-0.15384615384615374</v>
      </c>
    </row>
    <row r="166" spans="1:14" x14ac:dyDescent="0.25">
      <c r="A166" s="46" t="s">
        <v>134</v>
      </c>
      <c r="B166" s="47">
        <f>+IFERROR(B164/B$143,"nm")</f>
        <v>9.0817356205852677E-3</v>
      </c>
      <c r="C166" s="47">
        <f t="shared" ref="C166:N166" si="692">+IFERROR(C164/C$143,"nm")</f>
        <v>1.3810741687979539E-2</v>
      </c>
      <c r="D166" s="47">
        <f t="shared" si="692"/>
        <v>1.3712047012732615E-2</v>
      </c>
      <c r="E166" s="47">
        <f t="shared" si="692"/>
        <v>1.7497348886532343E-2</v>
      </c>
      <c r="F166" s="47">
        <f t="shared" si="692"/>
        <v>1.6264428121720881E-2</v>
      </c>
      <c r="G166" s="47">
        <f t="shared" si="692"/>
        <v>1.3542795232936078E-2</v>
      </c>
      <c r="H166" s="47">
        <f t="shared" si="692"/>
        <v>1.1791383219954649E-2</v>
      </c>
      <c r="I166" s="47">
        <f t="shared" si="692"/>
        <v>9.3776641091219103E-3</v>
      </c>
      <c r="J166" s="47">
        <f t="shared" si="692"/>
        <v>7.4580380014017946E-3</v>
      </c>
      <c r="K166" s="47">
        <f t="shared" si="692"/>
        <v>5.931363096727673E-3</v>
      </c>
      <c r="L166" s="47">
        <f t="shared" si="692"/>
        <v>4.7172015184972693E-3</v>
      </c>
      <c r="M166" s="47">
        <f t="shared" si="692"/>
        <v>3.7515811801151306E-3</v>
      </c>
      <c r="N166" s="47">
        <f t="shared" si="692"/>
        <v>2.9836252057083255E-3</v>
      </c>
    </row>
    <row r="167" spans="1:14" x14ac:dyDescent="0.25">
      <c r="A167" s="9" t="s">
        <v>135</v>
      </c>
      <c r="B167" s="9">
        <f>+Historicals!B140</f>
        <v>517</v>
      </c>
      <c r="C167" s="9">
        <f>+Historicals!C140</f>
        <v>487</v>
      </c>
      <c r="D167" s="9">
        <f>+Historicals!D140</f>
        <v>477</v>
      </c>
      <c r="E167" s="9">
        <f>+Historicals!E140</f>
        <v>310</v>
      </c>
      <c r="F167" s="9">
        <f>+Historicals!F140</f>
        <v>303</v>
      </c>
      <c r="G167" s="9">
        <f>+Historicals!G140</f>
        <v>297</v>
      </c>
      <c r="H167" s="9">
        <f>+Historicals!H140</f>
        <v>543</v>
      </c>
      <c r="I167" s="9">
        <f>+Historicals!I140</f>
        <v>669</v>
      </c>
      <c r="J167" s="9">
        <f>+I167*(1+I168)</f>
        <v>824.23756906077358</v>
      </c>
      <c r="K167" s="9">
        <f t="shared" ref="K167:N167" si="693">+J167*(1+J168)</f>
        <v>1015.4971154726659</v>
      </c>
      <c r="L167" s="9">
        <f t="shared" si="693"/>
        <v>1251.1373301127321</v>
      </c>
      <c r="M167" s="9">
        <f t="shared" si="693"/>
        <v>1541.4564895864048</v>
      </c>
      <c r="N167" s="9">
        <f t="shared" si="693"/>
        <v>1899.1425258440238</v>
      </c>
    </row>
    <row r="168" spans="1:14" x14ac:dyDescent="0.25">
      <c r="A168" s="46" t="s">
        <v>130</v>
      </c>
      <c r="B168" s="47" t="str">
        <f t="shared" ref="B168" si="694">+IFERROR(B167/A167-1,"nm")</f>
        <v>nm</v>
      </c>
      <c r="C168" s="47">
        <f t="shared" ref="C168" si="695">+IFERROR(C167/B167-1,"nm")</f>
        <v>-5.8027079303675011E-2</v>
      </c>
      <c r="D168" s="47">
        <f t="shared" ref="D168" si="696">+IFERROR(D167/C167-1,"nm")</f>
        <v>-2.0533880903490731E-2</v>
      </c>
      <c r="E168" s="47">
        <f t="shared" ref="E168" si="697">+IFERROR(E167/D167-1,"nm")</f>
        <v>-0.35010482180293501</v>
      </c>
      <c r="F168" s="47">
        <f t="shared" ref="F168" si="698">+IFERROR(F167/E167-1,"nm")</f>
        <v>-2.2580645161290325E-2</v>
      </c>
      <c r="G168" s="47">
        <f t="shared" ref="G168" si="699">+IFERROR(G167/F167-1,"nm")</f>
        <v>-1.980198019801982E-2</v>
      </c>
      <c r="H168" s="47">
        <f t="shared" ref="H168" si="700">+IFERROR(H167/G167-1,"nm")</f>
        <v>0.82828282828282829</v>
      </c>
      <c r="I168" s="47">
        <f>+IFERROR(I167/H167-1,"nm")</f>
        <v>0.2320441988950277</v>
      </c>
      <c r="J168" s="47">
        <f t="shared" ref="J168" si="701">+IFERROR(J167/I167-1,"nm")</f>
        <v>0.2320441988950277</v>
      </c>
      <c r="K168" s="47">
        <f t="shared" ref="K168" si="702">+IFERROR(K167/J167-1,"nm")</f>
        <v>0.2320441988950277</v>
      </c>
      <c r="L168" s="47">
        <f t="shared" ref="L168" si="703">+IFERROR(L167/K167-1,"nm")</f>
        <v>0.2320441988950277</v>
      </c>
      <c r="M168" s="47">
        <f t="shared" ref="M168" si="704">+IFERROR(M167/L167-1,"nm")</f>
        <v>0.2320441988950277</v>
      </c>
      <c r="N168" s="47">
        <f t="shared" ref="N168" si="705">+IFERROR(N167/M167-1,"nm")</f>
        <v>0.2320441988950277</v>
      </c>
    </row>
    <row r="169" spans="1:14" x14ac:dyDescent="0.25">
      <c r="A169" s="46" t="s">
        <v>132</v>
      </c>
      <c r="B169" s="47">
        <f>+IFERROR(B167/B$143,"nm")</f>
        <v>0.26084762865792127</v>
      </c>
      <c r="C169" s="47">
        <f t="shared" ref="C169:N169" si="706">+IFERROR(C167/C$143,"nm")</f>
        <v>0.24910485933503837</v>
      </c>
      <c r="D169" s="47">
        <f t="shared" si="706"/>
        <v>0.23359451518119489</v>
      </c>
      <c r="E169" s="47">
        <f t="shared" si="706"/>
        <v>0.16436903499469777</v>
      </c>
      <c r="F169" s="47">
        <f t="shared" si="706"/>
        <v>0.1589716684155299</v>
      </c>
      <c r="G169" s="47">
        <f t="shared" si="706"/>
        <v>0.16088840736728061</v>
      </c>
      <c r="H169" s="47">
        <f t="shared" si="706"/>
        <v>0.24625850340136055</v>
      </c>
      <c r="I169" s="47">
        <f t="shared" si="706"/>
        <v>0.28516624040920718</v>
      </c>
      <c r="J169" s="47">
        <f t="shared" si="706"/>
        <v>0.33022122503759382</v>
      </c>
      <c r="K169" s="47">
        <f t="shared" si="706"/>
        <v>0.38239469478873284</v>
      </c>
      <c r="L169" s="47">
        <f t="shared" si="706"/>
        <v>0.44281133832606051</v>
      </c>
      <c r="M169" s="47">
        <f t="shared" si="706"/>
        <v>0.51277354006819842</v>
      </c>
      <c r="N169" s="47">
        <f t="shared" si="706"/>
        <v>0.59378945531982086</v>
      </c>
    </row>
    <row r="170" spans="1:14" x14ac:dyDescent="0.25">
      <c r="A170" s="9" t="s">
        <v>136</v>
      </c>
      <c r="B170" s="9">
        <f>+Historicals!B151</f>
        <v>122</v>
      </c>
      <c r="C170" s="9">
        <f>+Historicals!C151</f>
        <v>125</v>
      </c>
      <c r="D170" s="9">
        <f>+Historicals!D151</f>
        <v>125</v>
      </c>
      <c r="E170" s="9">
        <f>+Historicals!E151</f>
        <v>115</v>
      </c>
      <c r="F170" s="9">
        <f>+Historicals!F151</f>
        <v>100</v>
      </c>
      <c r="G170" s="9">
        <f>+Historicals!G151</f>
        <v>80</v>
      </c>
      <c r="H170" s="9">
        <f>+Historicals!H151</f>
        <v>63</v>
      </c>
      <c r="I170" s="9">
        <f>+Historicals!I151</f>
        <v>49</v>
      </c>
      <c r="J170" s="9">
        <f>+I170*(1+I171)</f>
        <v>38.111111111111114</v>
      </c>
      <c r="K170" s="9">
        <f t="shared" ref="K170:N170" si="707">+J170*(1+J171)</f>
        <v>29.641975308641978</v>
      </c>
      <c r="L170" s="9">
        <f t="shared" si="707"/>
        <v>23.054869684499316</v>
      </c>
      <c r="M170" s="9">
        <f t="shared" si="707"/>
        <v>17.931565310166135</v>
      </c>
      <c r="N170" s="9">
        <f t="shared" si="707"/>
        <v>13.946773019018105</v>
      </c>
    </row>
    <row r="171" spans="1:14" x14ac:dyDescent="0.25">
      <c r="A171" s="46" t="s">
        <v>130</v>
      </c>
      <c r="B171" s="47" t="str">
        <f t="shared" ref="B171" si="708">+IFERROR(B170/A170-1,"nm")</f>
        <v>nm</v>
      </c>
      <c r="C171" s="47">
        <f t="shared" ref="C171" si="709">+IFERROR(C170/B170-1,"nm")</f>
        <v>2.4590163934426146E-2</v>
      </c>
      <c r="D171" s="47">
        <f t="shared" ref="D171" si="710">+IFERROR(D170/C170-1,"nm")</f>
        <v>0</v>
      </c>
      <c r="E171" s="47">
        <f t="shared" ref="E171" si="711">+IFERROR(E170/D170-1,"nm")</f>
        <v>-7.999999999999996E-2</v>
      </c>
      <c r="F171" s="47">
        <f t="shared" ref="F171" si="712">+IFERROR(F170/E170-1,"nm")</f>
        <v>-0.13043478260869568</v>
      </c>
      <c r="G171" s="47">
        <f t="shared" ref="G171" si="713">+IFERROR(G170/F170-1,"nm")</f>
        <v>-0.19999999999999996</v>
      </c>
      <c r="H171" s="47">
        <f t="shared" ref="H171" si="714">+IFERROR(H170/G170-1,"nm")</f>
        <v>-0.21250000000000002</v>
      </c>
      <c r="I171" s="47">
        <f>+IFERROR(I170/H170-1,"nm")</f>
        <v>-0.22222222222222221</v>
      </c>
      <c r="J171" s="47">
        <f t="shared" ref="J171" si="715">+IFERROR(J170/I170-1,"nm")</f>
        <v>-0.22222222222222221</v>
      </c>
      <c r="K171" s="47">
        <f t="shared" ref="K171" si="716">+IFERROR(K170/J170-1,"nm")</f>
        <v>-0.22222222222222221</v>
      </c>
      <c r="L171" s="47">
        <f t="shared" ref="L171" si="717">+IFERROR(L170/K170-1,"nm")</f>
        <v>-0.22222222222222221</v>
      </c>
      <c r="M171" s="47">
        <f t="shared" ref="M171" si="718">+IFERROR(M170/L170-1,"nm")</f>
        <v>-0.22222222222222221</v>
      </c>
      <c r="N171" s="47">
        <f t="shared" ref="N171" si="719">+IFERROR(N170/M170-1,"nm")</f>
        <v>-0.22222222222222221</v>
      </c>
    </row>
    <row r="172" spans="1:14" x14ac:dyDescent="0.25">
      <c r="A172" s="46" t="s">
        <v>134</v>
      </c>
      <c r="B172" s="47">
        <f>+IFERROR(B170/B$143,"nm")</f>
        <v>6.1553985872855703E-2</v>
      </c>
      <c r="C172" s="47">
        <f t="shared" ref="C172:N172" si="720">+IFERROR(C170/C$143,"nm")</f>
        <v>6.3938618925831206E-2</v>
      </c>
      <c r="D172" s="47">
        <f t="shared" si="720"/>
        <v>6.1214495592556317E-2</v>
      </c>
      <c r="E172" s="47">
        <f t="shared" si="720"/>
        <v>6.097560975609756E-2</v>
      </c>
      <c r="F172" s="47">
        <f t="shared" si="720"/>
        <v>5.2465897166841552E-2</v>
      </c>
      <c r="G172" s="47">
        <f t="shared" si="720"/>
        <v>4.3336944745395449E-2</v>
      </c>
      <c r="H172" s="47">
        <f t="shared" si="720"/>
        <v>2.8571428571428571E-2</v>
      </c>
      <c r="I172" s="47">
        <f t="shared" si="720"/>
        <v>2.0886615515771527E-2</v>
      </c>
      <c r="J172" s="47">
        <f t="shared" si="720"/>
        <v>1.5268774769628376E-2</v>
      </c>
      <c r="K172" s="47">
        <f t="shared" si="720"/>
        <v>1.116195598035493E-2</v>
      </c>
      <c r="L172" s="47">
        <f t="shared" si="720"/>
        <v>8.1597419037974014E-3</v>
      </c>
      <c r="M172" s="47">
        <f t="shared" si="720"/>
        <v>5.9650287148391061E-3</v>
      </c>
      <c r="N172" s="47">
        <f t="shared" si="720"/>
        <v>4.3606241457583407E-3</v>
      </c>
    </row>
    <row r="173" spans="1:14" x14ac:dyDescent="0.25">
      <c r="A173" s="43" t="str">
        <f>+Historicals!A130</f>
        <v>Corporate</v>
      </c>
      <c r="B173" s="43"/>
      <c r="C173" s="43"/>
      <c r="D173" s="43"/>
      <c r="E173" s="43"/>
      <c r="F173" s="43"/>
      <c r="G173" s="43"/>
      <c r="H173" s="43"/>
      <c r="I173" s="43"/>
      <c r="J173" s="39"/>
      <c r="K173" s="39"/>
      <c r="L173" s="39"/>
      <c r="M173" s="39"/>
      <c r="N173" s="39"/>
    </row>
    <row r="174" spans="1:14" x14ac:dyDescent="0.25">
      <c r="A174" s="9" t="s">
        <v>137</v>
      </c>
      <c r="B174" s="9">
        <f>+Historicals!B130</f>
        <v>-82</v>
      </c>
      <c r="C174" s="9">
        <f>+Historicals!C130</f>
        <v>-86</v>
      </c>
      <c r="D174" s="9">
        <f>+Historicals!D130</f>
        <v>75</v>
      </c>
      <c r="E174" s="9">
        <f>+Historicals!E130</f>
        <v>26</v>
      </c>
      <c r="F174" s="9">
        <f>+Historicals!F130</f>
        <v>-7</v>
      </c>
      <c r="G174" s="9">
        <f>+Historicals!G130</f>
        <v>-11</v>
      </c>
      <c r="H174" s="9">
        <f>+Historicals!H130</f>
        <v>40</v>
      </c>
      <c r="I174" s="9">
        <f>+Historicals!I130</f>
        <v>-72</v>
      </c>
      <c r="J174" s="9">
        <f>+I174*(1+I175)</f>
        <v>129.6</v>
      </c>
      <c r="K174" s="9">
        <f t="shared" ref="K174:N174" si="721">+J174*(1+J175)</f>
        <v>-233.27999999999997</v>
      </c>
      <c r="L174" s="9">
        <f t="shared" si="721"/>
        <v>419.90399999999988</v>
      </c>
      <c r="M174" s="9">
        <f t="shared" si="721"/>
        <v>-755.82719999999972</v>
      </c>
      <c r="N174" s="9">
        <f t="shared" si="721"/>
        <v>1360.4889599999995</v>
      </c>
    </row>
    <row r="175" spans="1:14" x14ac:dyDescent="0.25">
      <c r="A175" s="44" t="s">
        <v>130</v>
      </c>
      <c r="B175" s="47" t="str">
        <f t="shared" ref="B175" si="722">+IFERROR(B174/A174-1,"nm")</f>
        <v>nm</v>
      </c>
      <c r="C175" s="47">
        <f t="shared" ref="C175" si="723">+IFERROR(C174/B174-1,"nm")</f>
        <v>4.8780487804878092E-2</v>
      </c>
      <c r="D175" s="47">
        <f t="shared" ref="D175" si="724">+IFERROR(D174/C174-1,"nm")</f>
        <v>-1.8720930232558139</v>
      </c>
      <c r="E175" s="47">
        <f t="shared" ref="E175" si="725">+IFERROR(E174/D174-1,"nm")</f>
        <v>-0.65333333333333332</v>
      </c>
      <c r="F175" s="47">
        <f t="shared" ref="F175" si="726">+IFERROR(F174/E174-1,"nm")</f>
        <v>-1.2692307692307692</v>
      </c>
      <c r="G175" s="47">
        <f t="shared" ref="G175" si="727">+IFERROR(G174/F174-1,"nm")</f>
        <v>0.5714285714285714</v>
      </c>
      <c r="H175" s="47">
        <f t="shared" ref="H175" si="728">+IFERROR(H174/G174-1,"nm")</f>
        <v>-4.6363636363636367</v>
      </c>
      <c r="I175" s="47">
        <f>+IFERROR(I174/H174-1,"nm")</f>
        <v>-2.8</v>
      </c>
      <c r="J175" s="47">
        <f t="shared" ref="J175" si="729">+IFERROR(J174/I174-1,"nm")</f>
        <v>-2.8</v>
      </c>
      <c r="K175" s="47">
        <f t="shared" ref="K175" si="730">+IFERROR(K174/J174-1,"nm")</f>
        <v>-2.8</v>
      </c>
      <c r="L175" s="47">
        <f t="shared" ref="L175" si="731">+IFERROR(L174/K174-1,"nm")</f>
        <v>-2.8</v>
      </c>
      <c r="M175" s="47">
        <f t="shared" ref="M175" si="732">+IFERROR(M174/L174-1,"nm")</f>
        <v>-2.8</v>
      </c>
      <c r="N175" s="47">
        <f t="shared" ref="N175" si="733">+IFERROR(N174/M174-1,"nm")</f>
        <v>-2.8</v>
      </c>
    </row>
    <row r="176" spans="1:14" x14ac:dyDescent="0.25">
      <c r="A176" s="44" t="s">
        <v>138</v>
      </c>
      <c r="B176" s="47" t="str">
        <f>+Historicals!B202</f>
        <v/>
      </c>
      <c r="C176" s="47">
        <f>+Historicals!C202</f>
        <v>4.8780487804878092E-2</v>
      </c>
      <c r="D176" s="47">
        <f>+Historicals!D202</f>
        <v>-1.8720930232558139</v>
      </c>
      <c r="E176" s="47">
        <f>+Historicals!E202</f>
        <v>-0.65333333333333332</v>
      </c>
      <c r="F176" s="47">
        <f>+Historicals!F202</f>
        <v>-1.2692307692307692</v>
      </c>
      <c r="G176" s="47">
        <f>+Historicals!G202</f>
        <v>0.5714285714285714</v>
      </c>
      <c r="H176" s="47">
        <f>+Historicals!H202</f>
        <v>-4.6363636363636367</v>
      </c>
      <c r="I176" s="47">
        <f>+Historicals!I202</f>
        <v>-2.8</v>
      </c>
    </row>
    <row r="177" spans="1:14" x14ac:dyDescent="0.25">
      <c r="A177" s="44" t="s">
        <v>139</v>
      </c>
      <c r="B177" s="47" t="str">
        <f t="shared" ref="B177:H177" si="734">+IFERROR(B175-B176,"nm")</f>
        <v>nm</v>
      </c>
      <c r="C177" s="47">
        <f t="shared" si="734"/>
        <v>0</v>
      </c>
      <c r="D177" s="47">
        <f t="shared" si="734"/>
        <v>0</v>
      </c>
      <c r="E177" s="47">
        <f t="shared" si="734"/>
        <v>0</v>
      </c>
      <c r="F177" s="47">
        <f t="shared" si="734"/>
        <v>0</v>
      </c>
      <c r="G177" s="47">
        <f t="shared" si="734"/>
        <v>0</v>
      </c>
      <c r="H177" s="47">
        <f t="shared" si="734"/>
        <v>0</v>
      </c>
      <c r="I177" s="47">
        <f>+IFERROR(I175-I176,"nm")</f>
        <v>0</v>
      </c>
    </row>
    <row r="178" spans="1:14" x14ac:dyDescent="0.25">
      <c r="A178" s="9" t="s">
        <v>131</v>
      </c>
      <c r="B178" s="48">
        <f t="shared" ref="B178:H178" si="735">+B184+B181</f>
        <v>-1022</v>
      </c>
      <c r="C178" s="48">
        <f t="shared" si="735"/>
        <v>-1089</v>
      </c>
      <c r="D178" s="48">
        <f t="shared" si="735"/>
        <v>-633</v>
      </c>
      <c r="E178" s="48">
        <f t="shared" si="735"/>
        <v>-1346</v>
      </c>
      <c r="F178" s="48">
        <f t="shared" si="735"/>
        <v>-1694</v>
      </c>
      <c r="G178" s="48">
        <f t="shared" si="735"/>
        <v>-1855</v>
      </c>
      <c r="H178" s="48">
        <f t="shared" si="735"/>
        <v>-2120</v>
      </c>
      <c r="I178" s="48">
        <f>+I184+I181</f>
        <v>-2085</v>
      </c>
      <c r="J178" s="9">
        <f>+I178*(1+I179)</f>
        <v>-2050.5778301886794</v>
      </c>
      <c r="K178" s="9">
        <f t="shared" ref="K178:N178" si="736">+J178*(1+J179)</f>
        <v>-2016.7239509166966</v>
      </c>
      <c r="L178" s="9">
        <f t="shared" si="736"/>
        <v>-1983.4289800289209</v>
      </c>
      <c r="M178" s="9">
        <f t="shared" si="736"/>
        <v>-1950.6836902642926</v>
      </c>
      <c r="N178" s="9">
        <f t="shared" si="736"/>
        <v>-1918.4790066986086</v>
      </c>
    </row>
    <row r="179" spans="1:14" x14ac:dyDescent="0.25">
      <c r="A179" s="46" t="s">
        <v>130</v>
      </c>
      <c r="B179" s="47" t="str">
        <f t="shared" ref="B179" si="737">+IFERROR(B178/A178-1,"nm")</f>
        <v>nm</v>
      </c>
      <c r="C179" s="47">
        <f t="shared" ref="C179" si="738">+IFERROR(C178/B178-1,"nm")</f>
        <v>6.5557729941291498E-2</v>
      </c>
      <c r="D179" s="47">
        <f t="shared" ref="D179" si="739">+IFERROR(D178/C178-1,"nm")</f>
        <v>-0.41873278236914602</v>
      </c>
      <c r="E179" s="47">
        <f t="shared" ref="E179" si="740">+IFERROR(E178/D178-1,"nm")</f>
        <v>1.126382306477093</v>
      </c>
      <c r="F179" s="47">
        <f t="shared" ref="F179" si="741">+IFERROR(F178/E178-1,"nm")</f>
        <v>0.25854383358098065</v>
      </c>
      <c r="G179" s="47">
        <f t="shared" ref="G179" si="742">+IFERROR(G178/F178-1,"nm")</f>
        <v>9.5041322314049603E-2</v>
      </c>
      <c r="H179" s="47">
        <f t="shared" ref="H179" si="743">+IFERROR(H178/G178-1,"nm")</f>
        <v>0.14285714285714279</v>
      </c>
      <c r="I179" s="47">
        <f>+IFERROR(I178/H178-1,"nm")</f>
        <v>-1.650943396226412E-2</v>
      </c>
      <c r="J179" s="47">
        <f t="shared" ref="J179" si="744">+IFERROR(J178/I178-1,"nm")</f>
        <v>-1.650943396226412E-2</v>
      </c>
      <c r="K179" s="47">
        <f t="shared" ref="K179" si="745">+IFERROR(K178/J178-1,"nm")</f>
        <v>-1.650943396226412E-2</v>
      </c>
      <c r="L179" s="47">
        <f t="shared" ref="L179" si="746">+IFERROR(L178/K178-1,"nm")</f>
        <v>-1.650943396226412E-2</v>
      </c>
      <c r="M179" s="47">
        <f t="shared" ref="M179" si="747">+IFERROR(M178/L178-1,"nm")</f>
        <v>-1.650943396226412E-2</v>
      </c>
      <c r="N179" s="47">
        <f t="shared" ref="N179" si="748">+IFERROR(N178/M178-1,"nm")</f>
        <v>-1.650943396226412E-2</v>
      </c>
    </row>
    <row r="180" spans="1:14" x14ac:dyDescent="0.25">
      <c r="A180" s="46" t="s">
        <v>132</v>
      </c>
      <c r="B180" s="47">
        <f>+IFERROR(B178/B$174,"nm")</f>
        <v>12.463414634146341</v>
      </c>
      <c r="C180" s="47">
        <f t="shared" ref="C180:N180" si="749">+IFERROR(C178/C$174,"nm")</f>
        <v>12.662790697674419</v>
      </c>
      <c r="D180" s="47">
        <f t="shared" si="749"/>
        <v>-8.44</v>
      </c>
      <c r="E180" s="47">
        <f t="shared" si="749"/>
        <v>-51.769230769230766</v>
      </c>
      <c r="F180" s="47">
        <f t="shared" si="749"/>
        <v>242</v>
      </c>
      <c r="G180" s="47">
        <f t="shared" si="749"/>
        <v>168.63636363636363</v>
      </c>
      <c r="H180" s="47">
        <f t="shared" si="749"/>
        <v>-53</v>
      </c>
      <c r="I180" s="47">
        <f t="shared" si="749"/>
        <v>28.958333333333332</v>
      </c>
      <c r="J180" s="47">
        <f t="shared" si="749"/>
        <v>-15.822359800838576</v>
      </c>
      <c r="K180" s="47">
        <f t="shared" si="749"/>
        <v>8.6450786647663609</v>
      </c>
      <c r="L180" s="47">
        <f t="shared" si="749"/>
        <v>-4.7235296163621241</v>
      </c>
      <c r="M180" s="47">
        <f t="shared" si="749"/>
        <v>2.5808593422733308</v>
      </c>
      <c r="N180" s="47">
        <f t="shared" si="749"/>
        <v>-1.4101393418867649</v>
      </c>
    </row>
    <row r="181" spans="1:14" x14ac:dyDescent="0.25">
      <c r="A181" s="9" t="s">
        <v>133</v>
      </c>
      <c r="B181" s="9">
        <f>+Historicals!B174</f>
        <v>75</v>
      </c>
      <c r="C181" s="9">
        <f>+Historicals!C174</f>
        <v>84</v>
      </c>
      <c r="D181" s="9">
        <f>+Historicals!D174</f>
        <v>91</v>
      </c>
      <c r="E181" s="9">
        <f>+Historicals!E174</f>
        <v>110</v>
      </c>
      <c r="F181" s="9">
        <f>+Historicals!F174</f>
        <v>116</v>
      </c>
      <c r="G181" s="9">
        <f>+Historicals!G174</f>
        <v>112</v>
      </c>
      <c r="H181" s="9">
        <f>+Historicals!H174</f>
        <v>141</v>
      </c>
      <c r="I181" s="9">
        <f>+Historicals!I174</f>
        <v>134</v>
      </c>
      <c r="J181" s="9">
        <f>+I181*(1+I182)</f>
        <v>127.34751773049646</v>
      </c>
      <c r="K181" s="9">
        <f t="shared" ref="K181:N181" si="750">+J181*(1+J182)</f>
        <v>121.02530053820232</v>
      </c>
      <c r="L181" s="9">
        <f t="shared" si="750"/>
        <v>115.01695228453271</v>
      </c>
      <c r="M181" s="9">
        <f t="shared" si="750"/>
        <v>109.30689082359847</v>
      </c>
      <c r="N181" s="9">
        <f t="shared" si="750"/>
        <v>103.88030759122124</v>
      </c>
    </row>
    <row r="182" spans="1:14" x14ac:dyDescent="0.25">
      <c r="A182" s="46" t="s">
        <v>130</v>
      </c>
      <c r="B182" s="47" t="str">
        <f t="shared" ref="B182" si="751">+IFERROR(B181/A181-1,"nm")</f>
        <v>nm</v>
      </c>
      <c r="C182" s="47">
        <f t="shared" ref="C182" si="752">+IFERROR(C181/B181-1,"nm")</f>
        <v>0.12000000000000011</v>
      </c>
      <c r="D182" s="47">
        <f t="shared" ref="D182" si="753">+IFERROR(D181/C181-1,"nm")</f>
        <v>8.3333333333333259E-2</v>
      </c>
      <c r="E182" s="47">
        <f t="shared" ref="E182" si="754">+IFERROR(E181/D181-1,"nm")</f>
        <v>0.20879120879120872</v>
      </c>
      <c r="F182" s="47">
        <f t="shared" ref="F182" si="755">+IFERROR(F181/E181-1,"nm")</f>
        <v>5.4545454545454453E-2</v>
      </c>
      <c r="G182" s="47">
        <f t="shared" ref="G182" si="756">+IFERROR(G181/F181-1,"nm")</f>
        <v>-3.4482758620689613E-2</v>
      </c>
      <c r="H182" s="47">
        <f t="shared" ref="H182" si="757">+IFERROR(H181/G181-1,"nm")</f>
        <v>0.2589285714285714</v>
      </c>
      <c r="I182" s="47">
        <f>+IFERROR(I181/H181-1,"nm")</f>
        <v>-4.9645390070921946E-2</v>
      </c>
      <c r="J182" s="47">
        <f t="shared" ref="J182" si="758">+IFERROR(J181/I181-1,"nm")</f>
        <v>-4.9645390070921946E-2</v>
      </c>
      <c r="K182" s="47">
        <f t="shared" ref="K182" si="759">+IFERROR(K181/J181-1,"nm")</f>
        <v>-4.9645390070921946E-2</v>
      </c>
      <c r="L182" s="47">
        <f t="shared" ref="L182" si="760">+IFERROR(L181/K181-1,"nm")</f>
        <v>-4.9645390070921946E-2</v>
      </c>
      <c r="M182" s="47">
        <f t="shared" ref="M182" si="761">+IFERROR(M181/L181-1,"nm")</f>
        <v>-4.9645390070921946E-2</v>
      </c>
      <c r="N182" s="47">
        <f t="shared" ref="N182" si="762">+IFERROR(N181/M181-1,"nm")</f>
        <v>-4.9645390070921946E-2</v>
      </c>
    </row>
    <row r="183" spans="1:14" x14ac:dyDescent="0.25">
      <c r="A183" s="46" t="s">
        <v>134</v>
      </c>
      <c r="B183" s="47">
        <f>+IFERROR(B181/B$174,"nm")</f>
        <v>-0.91463414634146345</v>
      </c>
      <c r="C183" s="47">
        <f t="shared" ref="C183:N183" si="763">+IFERROR(C181/C$174,"nm")</f>
        <v>-0.97674418604651159</v>
      </c>
      <c r="D183" s="47">
        <f t="shared" si="763"/>
        <v>1.2133333333333334</v>
      </c>
      <c r="E183" s="47">
        <f t="shared" si="763"/>
        <v>4.2307692307692308</v>
      </c>
      <c r="F183" s="47">
        <f t="shared" si="763"/>
        <v>-16.571428571428573</v>
      </c>
      <c r="G183" s="47">
        <f t="shared" si="763"/>
        <v>-10.181818181818182</v>
      </c>
      <c r="H183" s="47">
        <f t="shared" si="763"/>
        <v>3.5249999999999999</v>
      </c>
      <c r="I183" s="47">
        <f t="shared" si="763"/>
        <v>-1.8611111111111112</v>
      </c>
      <c r="J183" s="47">
        <f t="shared" si="763"/>
        <v>0.98261973557481841</v>
      </c>
      <c r="K183" s="47">
        <f t="shared" si="763"/>
        <v>-0.51879844195045577</v>
      </c>
      <c r="L183" s="47">
        <f t="shared" si="763"/>
        <v>0.27391249496202164</v>
      </c>
      <c r="M183" s="47">
        <f t="shared" si="763"/>
        <v>-0.1446188901690737</v>
      </c>
      <c r="N183" s="47">
        <f t="shared" si="763"/>
        <v>7.6355127197225675E-2</v>
      </c>
    </row>
    <row r="184" spans="1:14" x14ac:dyDescent="0.25">
      <c r="A184" s="9" t="s">
        <v>135</v>
      </c>
      <c r="B184" s="9">
        <f>+Historicals!B141</f>
        <v>-1097</v>
      </c>
      <c r="C184" s="9">
        <f>+Historicals!C141</f>
        <v>-1173</v>
      </c>
      <c r="D184" s="9">
        <f>+Historicals!D141</f>
        <v>-724</v>
      </c>
      <c r="E184" s="9">
        <f>+Historicals!E141</f>
        <v>-1456</v>
      </c>
      <c r="F184" s="9">
        <f>+Historicals!F141</f>
        <v>-1810</v>
      </c>
      <c r="G184" s="9">
        <f>+Historicals!G141</f>
        <v>-1967</v>
      </c>
      <c r="H184" s="9">
        <f>+Historicals!H141</f>
        <v>-2261</v>
      </c>
      <c r="I184" s="9">
        <f>+Historicals!I141</f>
        <v>-2219</v>
      </c>
      <c r="J184" s="9">
        <f>+I184*(1+I185)</f>
        <v>-2177.7801857585141</v>
      </c>
      <c r="K184" s="9">
        <f t="shared" ref="K184:N184" si="764">+J184*(1+J185)</f>
        <v>-2137.3260646608328</v>
      </c>
      <c r="L184" s="9">
        <f t="shared" si="764"/>
        <v>-2097.6234133049038</v>
      </c>
      <c r="M184" s="9">
        <f t="shared" si="764"/>
        <v>-2058.6582725004782</v>
      </c>
      <c r="N184" s="9">
        <f t="shared" si="764"/>
        <v>-2020.4169423611502</v>
      </c>
    </row>
    <row r="185" spans="1:14" x14ac:dyDescent="0.25">
      <c r="A185" s="46" t="s">
        <v>130</v>
      </c>
      <c r="B185" s="47" t="str">
        <f t="shared" ref="B185" si="765">+IFERROR(B184/A184-1,"nm")</f>
        <v>nm</v>
      </c>
      <c r="C185" s="47">
        <f t="shared" ref="C185" si="766">+IFERROR(C184/B184-1,"nm")</f>
        <v>6.9279854147675568E-2</v>
      </c>
      <c r="D185" s="47">
        <f t="shared" ref="D185" si="767">+IFERROR(D184/C184-1,"nm")</f>
        <v>-0.38277919863597609</v>
      </c>
      <c r="E185" s="47">
        <f t="shared" ref="E185" si="768">+IFERROR(E184/D184-1,"nm")</f>
        <v>1.0110497237569063</v>
      </c>
      <c r="F185" s="47">
        <f t="shared" ref="F185" si="769">+IFERROR(F184/E184-1,"nm")</f>
        <v>0.24313186813186816</v>
      </c>
      <c r="G185" s="47">
        <f t="shared" ref="G185" si="770">+IFERROR(G184/F184-1,"nm")</f>
        <v>8.6740331491712785E-2</v>
      </c>
      <c r="H185" s="47">
        <f t="shared" ref="H185" si="771">+IFERROR(H184/G184-1,"nm")</f>
        <v>0.14946619217081847</v>
      </c>
      <c r="I185" s="47">
        <f>+IFERROR(I184/H184-1,"nm")</f>
        <v>-1.8575851393188847E-2</v>
      </c>
      <c r="J185" s="47">
        <f t="shared" ref="J185" si="772">+IFERROR(J184/I184-1,"nm")</f>
        <v>-1.8575851393188736E-2</v>
      </c>
      <c r="K185" s="47">
        <f t="shared" ref="K185" si="773">+IFERROR(K184/J184-1,"nm")</f>
        <v>-1.8575851393188847E-2</v>
      </c>
      <c r="L185" s="47">
        <f t="shared" ref="L185" si="774">+IFERROR(L184/K184-1,"nm")</f>
        <v>-1.8575851393188958E-2</v>
      </c>
      <c r="M185" s="47">
        <f t="shared" ref="M185" si="775">+IFERROR(M184/L184-1,"nm")</f>
        <v>-1.8575851393188958E-2</v>
      </c>
      <c r="N185" s="47">
        <f t="shared" ref="N185" si="776">+IFERROR(N184/M184-1,"nm")</f>
        <v>-1.8575851393188958E-2</v>
      </c>
    </row>
    <row r="186" spans="1:14" x14ac:dyDescent="0.25">
      <c r="A186" s="46" t="s">
        <v>132</v>
      </c>
      <c r="B186" s="47">
        <f>+IFERROR(B184/B$174,"nm")</f>
        <v>13.378048780487806</v>
      </c>
      <c r="C186" s="47">
        <f t="shared" ref="C186:N186" si="777">+IFERROR(C184/C$174,"nm")</f>
        <v>13.63953488372093</v>
      </c>
      <c r="D186" s="47">
        <f t="shared" si="777"/>
        <v>-9.6533333333333342</v>
      </c>
      <c r="E186" s="47">
        <f t="shared" si="777"/>
        <v>-56</v>
      </c>
      <c r="F186" s="47">
        <f t="shared" si="777"/>
        <v>258.57142857142856</v>
      </c>
      <c r="G186" s="47">
        <f t="shared" si="777"/>
        <v>178.81818181818181</v>
      </c>
      <c r="H186" s="47">
        <f t="shared" si="777"/>
        <v>-56.524999999999999</v>
      </c>
      <c r="I186" s="47">
        <f t="shared" si="777"/>
        <v>30.819444444444443</v>
      </c>
      <c r="J186" s="47">
        <f t="shared" si="777"/>
        <v>-16.803859458013228</v>
      </c>
      <c r="K186" s="47">
        <f t="shared" si="777"/>
        <v>9.1620630343828573</v>
      </c>
      <c r="L186" s="47">
        <f t="shared" si="777"/>
        <v>-4.9954832850006294</v>
      </c>
      <c r="M186" s="47">
        <f t="shared" si="777"/>
        <v>2.7237155165896105</v>
      </c>
      <c r="N186" s="47">
        <f t="shared" si="777"/>
        <v>-1.4850667677311773</v>
      </c>
    </row>
    <row r="187" spans="1:14" x14ac:dyDescent="0.25">
      <c r="A187" s="9" t="s">
        <v>136</v>
      </c>
      <c r="B187" s="9">
        <f>+Historicals!B152</f>
        <v>713</v>
      </c>
      <c r="C187" s="9">
        <f>+Historicals!C152</f>
        <v>937</v>
      </c>
      <c r="D187" s="9">
        <f>+Historicals!D152</f>
        <v>1238</v>
      </c>
      <c r="E187" s="9">
        <f>+Historicals!E152</f>
        <v>1450</v>
      </c>
      <c r="F187" s="9">
        <f>+Historicals!F152</f>
        <v>1673</v>
      </c>
      <c r="G187" s="9">
        <f>+Historicals!G152</f>
        <v>1916</v>
      </c>
      <c r="H187" s="9">
        <f>+Historicals!H152</f>
        <v>1870</v>
      </c>
      <c r="I187" s="9">
        <f>+Historicals!I152</f>
        <v>1817</v>
      </c>
      <c r="J187" s="9">
        <f>+I187*(1+I188)</f>
        <v>1765.5021390374332</v>
      </c>
      <c r="K187" s="9">
        <f t="shared" ref="K187:N187" si="778">+J187*(1+J188)</f>
        <v>1715.4638431181904</v>
      </c>
      <c r="L187" s="9">
        <f t="shared" si="778"/>
        <v>1666.8437448907764</v>
      </c>
      <c r="M187" s="9">
        <f t="shared" si="778"/>
        <v>1619.6016494473479</v>
      </c>
      <c r="N187" s="9">
        <f t="shared" si="778"/>
        <v>1573.6985010940273</v>
      </c>
    </row>
    <row r="188" spans="1:14" x14ac:dyDescent="0.25">
      <c r="A188" s="46" t="s">
        <v>130</v>
      </c>
      <c r="B188" s="47" t="str">
        <f t="shared" ref="B188" si="779">+IFERROR(B187/A187-1,"nm")</f>
        <v>nm</v>
      </c>
      <c r="C188" s="47">
        <f t="shared" ref="C188" si="780">+IFERROR(C187/B187-1,"nm")</f>
        <v>0.31416549789621318</v>
      </c>
      <c r="D188" s="47">
        <f t="shared" ref="D188" si="781">+IFERROR(D187/C187-1,"nm")</f>
        <v>0.32123799359658478</v>
      </c>
      <c r="E188" s="47">
        <f t="shared" ref="E188" si="782">+IFERROR(E187/D187-1,"nm")</f>
        <v>0.17124394184168024</v>
      </c>
      <c r="F188" s="47">
        <f t="shared" ref="F188" si="783">+IFERROR(F187/E187-1,"nm")</f>
        <v>0.15379310344827579</v>
      </c>
      <c r="G188" s="47">
        <f t="shared" ref="G188" si="784">+IFERROR(G187/F187-1,"nm")</f>
        <v>0.14524805738194857</v>
      </c>
      <c r="H188" s="47">
        <f t="shared" ref="H188" si="785">+IFERROR(H187/G187-1,"nm")</f>
        <v>-2.4008350730688965E-2</v>
      </c>
      <c r="I188" s="47">
        <f>+IFERROR(I187/H187-1,"nm")</f>
        <v>-2.8342245989304793E-2</v>
      </c>
      <c r="J188" s="47">
        <f t="shared" ref="J188" si="786">+IFERROR(J187/I187-1,"nm")</f>
        <v>-2.8342245989304793E-2</v>
      </c>
      <c r="K188" s="47">
        <f t="shared" ref="K188" si="787">+IFERROR(K187/J187-1,"nm")</f>
        <v>-2.8342245989304793E-2</v>
      </c>
      <c r="L188" s="47">
        <f t="shared" ref="L188" si="788">+IFERROR(L187/K187-1,"nm")</f>
        <v>-2.8342245989304904E-2</v>
      </c>
      <c r="M188" s="47">
        <f t="shared" ref="M188" si="789">+IFERROR(M187/L187-1,"nm")</f>
        <v>-2.8342245989304904E-2</v>
      </c>
      <c r="N188" s="47">
        <f t="shared" ref="N188" si="790">+IFERROR(N187/M187-1,"nm")</f>
        <v>-2.8342245989304793E-2</v>
      </c>
    </row>
    <row r="189" spans="1:14" x14ac:dyDescent="0.25">
      <c r="A189" s="46" t="s">
        <v>134</v>
      </c>
      <c r="B189" s="47">
        <f>+IFERROR(B187/B$174,"nm")</f>
        <v>-8.6951219512195124</v>
      </c>
      <c r="C189" s="47">
        <f t="shared" ref="C189:N189" si="791">+IFERROR(C187/C$174,"nm")</f>
        <v>-10.895348837209303</v>
      </c>
      <c r="D189" s="47">
        <f t="shared" si="791"/>
        <v>16.506666666666668</v>
      </c>
      <c r="E189" s="47">
        <f t="shared" si="791"/>
        <v>55.769230769230766</v>
      </c>
      <c r="F189" s="47">
        <f t="shared" si="791"/>
        <v>-239</v>
      </c>
      <c r="G189" s="47">
        <f t="shared" si="791"/>
        <v>-174.18181818181819</v>
      </c>
      <c r="H189" s="47">
        <f t="shared" si="791"/>
        <v>46.75</v>
      </c>
      <c r="I189" s="47">
        <f t="shared" si="791"/>
        <v>-25.236111111111111</v>
      </c>
      <c r="J189" s="47">
        <f t="shared" si="791"/>
        <v>13.622701690103652</v>
      </c>
      <c r="K189" s="47">
        <f t="shared" si="791"/>
        <v>-7.353668737646565</v>
      </c>
      <c r="L189" s="47">
        <f t="shared" si="791"/>
        <v>3.9695829163112921</v>
      </c>
      <c r="M189" s="47">
        <f t="shared" si="791"/>
        <v>-2.1428200115679199</v>
      </c>
      <c r="N189" s="47">
        <f t="shared" si="791"/>
        <v>1.1567153776051426</v>
      </c>
    </row>
  </sheetData>
  <autoFilter ref="A1:N189" xr:uid="{00000000-0001-0000-02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Rupen Shah</cp:lastModifiedBy>
  <dcterms:created xsi:type="dcterms:W3CDTF">2020-05-20T17:26:08Z</dcterms:created>
  <dcterms:modified xsi:type="dcterms:W3CDTF">2024-07-12T13:56:44Z</dcterms:modified>
</cp:coreProperties>
</file>